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0" windowWidth="11760" windowHeight="10110" activeTab="5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,8,9" sheetId="7" r:id="rId7"/>
    <sheet name="Zał. 10" sheetId="8" r:id="rId8"/>
  </sheets>
  <definedNames>
    <definedName name="_xlnm.Print_Area" localSheetId="0">'Zał 1'!$A$1:$G$254</definedName>
    <definedName name="_xlnm.Print_Area" localSheetId="5">'Zał 6'!$A$1:$G$28</definedName>
    <definedName name="_xlnm.Print_Area" localSheetId="6">'Zał 7,8,9'!#REF!</definedName>
    <definedName name="_xlnm.Print_Titles" localSheetId="0">'Zał 1'!$5:$6</definedName>
    <definedName name="_xlnm.Print_Titles" localSheetId="1">'Zał 2'!$6:$12</definedName>
  </definedNames>
  <calcPr calcId="125725"/>
</workbook>
</file>

<file path=xl/calcChain.xml><?xml version="1.0" encoding="utf-8"?>
<calcChain xmlns="http://schemas.openxmlformats.org/spreadsheetml/2006/main">
  <c r="G14" i="6"/>
  <c r="G28" s="1"/>
  <c r="E14"/>
  <c r="E28" s="1"/>
  <c r="Q7" i="8"/>
  <c r="Q8"/>
  <c r="Q9"/>
  <c r="Q10"/>
  <c r="Q12"/>
  <c r="Q13"/>
  <c r="Q15"/>
  <c r="Q17"/>
  <c r="Q6"/>
  <c r="O7"/>
  <c r="O9"/>
  <c r="O10"/>
  <c r="O11"/>
  <c r="O12"/>
  <c r="O13"/>
  <c r="O14"/>
  <c r="O15"/>
  <c r="O16"/>
  <c r="O17"/>
  <c r="O6"/>
  <c r="E21" i="2" l="1"/>
  <c r="F34" i="7" l="1"/>
  <c r="E41"/>
  <c r="F41" s="1"/>
  <c r="D41"/>
  <c r="F40"/>
  <c r="F39"/>
  <c r="F38"/>
  <c r="F37"/>
  <c r="F36"/>
  <c r="F35"/>
  <c r="F33"/>
  <c r="F32"/>
  <c r="E22"/>
  <c r="D22"/>
  <c r="F20"/>
  <c r="F19"/>
  <c r="F18"/>
  <c r="F17"/>
  <c r="E9"/>
  <c r="D9"/>
  <c r="F8"/>
  <c r="F7"/>
  <c r="F22" l="1"/>
  <c r="F9"/>
  <c r="D11" i="4" l="1"/>
  <c r="E25" l="1"/>
  <c r="F25"/>
  <c r="G25"/>
  <c r="H25"/>
  <c r="I25"/>
  <c r="J25"/>
  <c r="K25"/>
  <c r="E24"/>
  <c r="F24"/>
  <c r="G24"/>
  <c r="H24"/>
  <c r="I24"/>
  <c r="J24"/>
  <c r="K24"/>
  <c r="E23"/>
  <c r="F23"/>
  <c r="G23"/>
  <c r="H23"/>
  <c r="I23"/>
  <c r="J23"/>
  <c r="K23"/>
  <c r="E19"/>
  <c r="F19"/>
  <c r="G19"/>
  <c r="H19"/>
  <c r="I19"/>
  <c r="J19"/>
  <c r="K19"/>
  <c r="E18"/>
  <c r="F18"/>
  <c r="G18"/>
  <c r="H18"/>
  <c r="I18"/>
  <c r="J18"/>
  <c r="K18"/>
  <c r="K42" s="1"/>
  <c r="E17"/>
  <c r="F17"/>
  <c r="G17"/>
  <c r="H17"/>
  <c r="H41" s="1"/>
  <c r="I17"/>
  <c r="J17"/>
  <c r="K17"/>
  <c r="D25"/>
  <c r="D24"/>
  <c r="D23"/>
  <c r="D19"/>
  <c r="D18"/>
  <c r="D17"/>
  <c r="D1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H13"/>
  <c r="G13"/>
  <c r="G43" s="1"/>
  <c r="F13"/>
  <c r="E13"/>
  <c r="D13"/>
  <c r="H12"/>
  <c r="H42" s="1"/>
  <c r="G12"/>
  <c r="F12"/>
  <c r="E12"/>
  <c r="E43" l="1"/>
  <c r="E42"/>
  <c r="H43"/>
  <c r="I41"/>
  <c r="E41"/>
  <c r="K43"/>
  <c r="D42"/>
  <c r="J41"/>
  <c r="F41"/>
  <c r="I42"/>
  <c r="J43"/>
  <c r="G42"/>
  <c r="F43"/>
  <c r="F42"/>
  <c r="K41"/>
  <c r="G41"/>
  <c r="J42"/>
  <c r="I43"/>
  <c r="D41"/>
  <c r="D43"/>
  <c r="E18" i="3"/>
  <c r="D18" l="1"/>
  <c r="E8"/>
  <c r="D8"/>
  <c r="H25" i="2"/>
  <c r="H21" s="1"/>
  <c r="K21"/>
  <c r="L21"/>
  <c r="L103" s="1"/>
  <c r="M21"/>
  <c r="Q43"/>
  <c r="Q87"/>
  <c r="H79"/>
  <c r="H67" s="1"/>
  <c r="H26"/>
  <c r="J26"/>
  <c r="P29"/>
  <c r="G29"/>
  <c r="R100"/>
  <c r="Q95"/>
  <c r="R95"/>
  <c r="Q100"/>
  <c r="R82"/>
  <c r="Q82"/>
  <c r="Q61"/>
  <c r="R61"/>
  <c r="R53"/>
  <c r="Q53"/>
  <c r="R34"/>
  <c r="Q34"/>
  <c r="R31"/>
  <c r="Q31"/>
  <c r="Q29"/>
  <c r="Q26"/>
  <c r="R21"/>
  <c r="Q21"/>
  <c r="Q19"/>
  <c r="I95"/>
  <c r="J95"/>
  <c r="I87"/>
  <c r="J87"/>
  <c r="J84"/>
  <c r="I84"/>
  <c r="I67"/>
  <c r="J67"/>
  <c r="I61"/>
  <c r="J61"/>
  <c r="I53"/>
  <c r="J53"/>
  <c r="I50"/>
  <c r="J50"/>
  <c r="I43"/>
  <c r="J43"/>
  <c r="I41"/>
  <c r="J41"/>
  <c r="H41"/>
  <c r="I34"/>
  <c r="J34"/>
  <c r="J31"/>
  <c r="J29"/>
  <c r="I26"/>
  <c r="J21"/>
  <c r="J19"/>
  <c r="J17"/>
  <c r="I13"/>
  <c r="J13"/>
  <c r="H13"/>
  <c r="M103"/>
  <c r="N103"/>
  <c r="O103"/>
  <c r="S103"/>
  <c r="I100"/>
  <c r="J100"/>
  <c r="K100"/>
  <c r="L100"/>
  <c r="H100"/>
  <c r="K95"/>
  <c r="L95"/>
  <c r="H95"/>
  <c r="L87"/>
  <c r="K87"/>
  <c r="H87"/>
  <c r="H84"/>
  <c r="L84"/>
  <c r="H82"/>
  <c r="M82"/>
  <c r="K67"/>
  <c r="L67"/>
  <c r="K61"/>
  <c r="H61"/>
  <c r="L53"/>
  <c r="K53"/>
  <c r="H53"/>
  <c r="H50"/>
  <c r="L43"/>
  <c r="H43"/>
  <c r="M34"/>
  <c r="L34"/>
  <c r="H34"/>
  <c r="H31"/>
  <c r="H29"/>
  <c r="K26"/>
  <c r="H19"/>
  <c r="H17"/>
  <c r="G13"/>
  <c r="K13"/>
  <c r="K103" s="1"/>
  <c r="R103" l="1"/>
  <c r="Q103"/>
  <c r="I103"/>
  <c r="H103"/>
  <c r="J103"/>
  <c r="G100"/>
  <c r="P100"/>
  <c r="P95"/>
  <c r="G95"/>
  <c r="P87"/>
  <c r="G87"/>
  <c r="G84"/>
  <c r="G82"/>
  <c r="P82"/>
  <c r="G67"/>
  <c r="P61"/>
  <c r="G61"/>
  <c r="P53"/>
  <c r="G53"/>
  <c r="G50"/>
  <c r="P43"/>
  <c r="G43"/>
  <c r="G103" s="1"/>
  <c r="G41"/>
  <c r="P34"/>
  <c r="G34"/>
  <c r="P31"/>
  <c r="G31"/>
  <c r="P26"/>
  <c r="G26"/>
  <c r="P21"/>
  <c r="G21"/>
  <c r="P19"/>
  <c r="G19"/>
  <c r="G17"/>
  <c r="E100"/>
  <c r="D100"/>
  <c r="E95"/>
  <c r="D95"/>
  <c r="E87"/>
  <c r="D87"/>
  <c r="E84"/>
  <c r="D84"/>
  <c r="E82"/>
  <c r="D82"/>
  <c r="E67"/>
  <c r="D67"/>
  <c r="E61"/>
  <c r="D61"/>
  <c r="E53"/>
  <c r="D53"/>
  <c r="F53" s="1"/>
  <c r="E50"/>
  <c r="D50"/>
  <c r="E43"/>
  <c r="D43"/>
  <c r="F43" s="1"/>
  <c r="E41"/>
  <c r="D41"/>
  <c r="E34"/>
  <c r="D34"/>
  <c r="D103" s="1"/>
  <c r="E31"/>
  <c r="D31"/>
  <c r="F31" s="1"/>
  <c r="E29"/>
  <c r="D29"/>
  <c r="F29" s="1"/>
  <c r="E26"/>
  <c r="D26"/>
  <c r="F26" s="1"/>
  <c r="F21"/>
  <c r="D21"/>
  <c r="E19"/>
  <c r="F19" s="1"/>
  <c r="D19"/>
  <c r="E17"/>
  <c r="D17"/>
  <c r="F17" s="1"/>
  <c r="E13"/>
  <c r="D13"/>
  <c r="F13" s="1"/>
  <c r="F14"/>
  <c r="F15"/>
  <c r="F16"/>
  <c r="F18"/>
  <c r="F20"/>
  <c r="F22"/>
  <c r="F23"/>
  <c r="F24"/>
  <c r="F25"/>
  <c r="F27"/>
  <c r="F28"/>
  <c r="F30"/>
  <c r="F32"/>
  <c r="F33"/>
  <c r="F35"/>
  <c r="F36"/>
  <c r="F37"/>
  <c r="F38"/>
  <c r="F39"/>
  <c r="F40"/>
  <c r="F41"/>
  <c r="F42"/>
  <c r="F44"/>
  <c r="F45"/>
  <c r="F46"/>
  <c r="F47"/>
  <c r="F48"/>
  <c r="F49"/>
  <c r="F51"/>
  <c r="F52"/>
  <c r="F54"/>
  <c r="F55"/>
  <c r="F56"/>
  <c r="F57"/>
  <c r="F58"/>
  <c r="F59"/>
  <c r="F60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1"/>
  <c r="F83"/>
  <c r="F85"/>
  <c r="F86"/>
  <c r="F87"/>
  <c r="F88"/>
  <c r="F89"/>
  <c r="F90"/>
  <c r="F91"/>
  <c r="F92"/>
  <c r="F93"/>
  <c r="F94"/>
  <c r="F95"/>
  <c r="F96"/>
  <c r="F97"/>
  <c r="F98"/>
  <c r="F99"/>
  <c r="F101"/>
  <c r="F102"/>
  <c r="F34" l="1"/>
  <c r="E103"/>
  <c r="F103" s="1"/>
  <c r="P103"/>
  <c r="F100"/>
  <c r="F84"/>
  <c r="F82"/>
  <c r="F67"/>
  <c r="F61"/>
  <c r="F50"/>
  <c r="F254" i="1"/>
  <c r="E254"/>
  <c r="G254" s="1"/>
  <c r="F251"/>
  <c r="E251"/>
  <c r="G251" s="1"/>
  <c r="F199"/>
  <c r="F167"/>
  <c r="F166" s="1"/>
  <c r="E166"/>
  <c r="E167"/>
  <c r="G167" s="1"/>
  <c r="G168"/>
  <c r="E19"/>
  <c r="E221"/>
  <c r="E216" s="1"/>
  <c r="F221"/>
  <c r="F218"/>
  <c r="F203"/>
  <c r="E203"/>
  <c r="F236"/>
  <c r="E236"/>
  <c r="F205"/>
  <c r="E205"/>
  <c r="G200"/>
  <c r="F200"/>
  <c r="E158"/>
  <c r="F131"/>
  <c r="F130" s="1"/>
  <c r="F72"/>
  <c r="F69"/>
  <c r="F61"/>
  <c r="F59"/>
  <c r="F55"/>
  <c r="F52"/>
  <c r="F51" s="1"/>
  <c r="F38"/>
  <c r="F30"/>
  <c r="F31"/>
  <c r="F35"/>
  <c r="F15"/>
  <c r="F14" s="1"/>
  <c r="E11"/>
  <c r="E12"/>
  <c r="E9"/>
  <c r="E8" s="1"/>
  <c r="E61"/>
  <c r="F66"/>
  <c r="F65" s="1"/>
  <c r="E66"/>
  <c r="E65" s="1"/>
  <c r="F210"/>
  <c r="E210"/>
  <c r="E218"/>
  <c r="F222"/>
  <c r="F248"/>
  <c r="E248"/>
  <c r="E247" s="1"/>
  <c r="E246" s="1"/>
  <c r="E245" s="1"/>
  <c r="F228"/>
  <c r="E228"/>
  <c r="F226"/>
  <c r="F225" s="1"/>
  <c r="E226"/>
  <c r="E225" s="1"/>
  <c r="F211"/>
  <c r="F209" s="1"/>
  <c r="E211"/>
  <c r="E209" s="1"/>
  <c r="F206"/>
  <c r="E206"/>
  <c r="G208"/>
  <c r="G207"/>
  <c r="E189"/>
  <c r="E188" s="1"/>
  <c r="F189"/>
  <c r="F197"/>
  <c r="E197"/>
  <c r="G198"/>
  <c r="G196"/>
  <c r="F195"/>
  <c r="E195"/>
  <c r="F193"/>
  <c r="E193"/>
  <c r="G194"/>
  <c r="F243"/>
  <c r="F242" s="1"/>
  <c r="F241" s="1"/>
  <c r="F240" s="1"/>
  <c r="E243"/>
  <c r="E242" s="1"/>
  <c r="E241" s="1"/>
  <c r="G190"/>
  <c r="G191"/>
  <c r="G186"/>
  <c r="G187"/>
  <c r="F185"/>
  <c r="E185"/>
  <c r="F183"/>
  <c r="E183"/>
  <c r="G184"/>
  <c r="F180"/>
  <c r="E180"/>
  <c r="G181"/>
  <c r="F237"/>
  <c r="E237"/>
  <c r="G239"/>
  <c r="F177"/>
  <c r="E177"/>
  <c r="F175"/>
  <c r="E175"/>
  <c r="E234"/>
  <c r="E233" s="1"/>
  <c r="F234"/>
  <c r="F233" s="1"/>
  <c r="F231" s="1"/>
  <c r="F170"/>
  <c r="E170"/>
  <c r="G172"/>
  <c r="G173"/>
  <c r="F160"/>
  <c r="F159" s="1"/>
  <c r="E160"/>
  <c r="E161" s="1"/>
  <c r="G156"/>
  <c r="F155"/>
  <c r="E155"/>
  <c r="F152"/>
  <c r="E152"/>
  <c r="F148"/>
  <c r="E148"/>
  <c r="F145"/>
  <c r="E145"/>
  <c r="F143"/>
  <c r="E143"/>
  <c r="F140"/>
  <c r="E140"/>
  <c r="F136"/>
  <c r="E136"/>
  <c r="E131"/>
  <c r="E130" s="1"/>
  <c r="G134"/>
  <c r="F127"/>
  <c r="E127"/>
  <c r="G128"/>
  <c r="G129"/>
  <c r="F123"/>
  <c r="E123"/>
  <c r="G124"/>
  <c r="G126"/>
  <c r="F119"/>
  <c r="E119"/>
  <c r="F114"/>
  <c r="E114"/>
  <c r="G118"/>
  <c r="G117"/>
  <c r="F108"/>
  <c r="E108"/>
  <c r="G230"/>
  <c r="G229"/>
  <c r="G110"/>
  <c r="E106"/>
  <c r="F106"/>
  <c r="F103" s="1"/>
  <c r="F104"/>
  <c r="E104"/>
  <c r="E103" s="1"/>
  <c r="F100"/>
  <c r="E100"/>
  <c r="G96"/>
  <c r="G97"/>
  <c r="G98"/>
  <c r="F95"/>
  <c r="E95"/>
  <c r="F85"/>
  <c r="E85"/>
  <c r="G90"/>
  <c r="F78"/>
  <c r="E78"/>
  <c r="G82"/>
  <c r="F75"/>
  <c r="F74" s="1"/>
  <c r="E75"/>
  <c r="E74" s="1"/>
  <c r="F68"/>
  <c r="G68" s="1"/>
  <c r="E72"/>
  <c r="E68" s="1"/>
  <c r="E69"/>
  <c r="G70"/>
  <c r="G227"/>
  <c r="G62"/>
  <c r="E59"/>
  <c r="G60"/>
  <c r="E55"/>
  <c r="E52"/>
  <c r="F46"/>
  <c r="E46"/>
  <c r="G50"/>
  <c r="F44"/>
  <c r="F43" s="1"/>
  <c r="G43" s="1"/>
  <c r="E44"/>
  <c r="E43" s="1"/>
  <c r="G45"/>
  <c r="F37"/>
  <c r="E38"/>
  <c r="E37" s="1"/>
  <c r="G36"/>
  <c r="G16"/>
  <c r="G17"/>
  <c r="G20"/>
  <c r="G22"/>
  <c r="G24"/>
  <c r="G26"/>
  <c r="G28"/>
  <c r="G29"/>
  <c r="G32"/>
  <c r="G33"/>
  <c r="E35"/>
  <c r="E30" s="1"/>
  <c r="E31"/>
  <c r="G34"/>
  <c r="F27"/>
  <c r="E27"/>
  <c r="F25"/>
  <c r="E25"/>
  <c r="E21"/>
  <c r="F21"/>
  <c r="F19"/>
  <c r="E15"/>
  <c r="E14" s="1"/>
  <c r="G39"/>
  <c r="G40"/>
  <c r="G41"/>
  <c r="G42"/>
  <c r="G47"/>
  <c r="G48"/>
  <c r="G53"/>
  <c r="G56"/>
  <c r="G57"/>
  <c r="G58"/>
  <c r="G67"/>
  <c r="G73"/>
  <c r="G76"/>
  <c r="G79"/>
  <c r="G80"/>
  <c r="G81"/>
  <c r="G84"/>
  <c r="G86"/>
  <c r="G87"/>
  <c r="G88"/>
  <c r="G89"/>
  <c r="G91"/>
  <c r="G92"/>
  <c r="G93"/>
  <c r="G94"/>
  <c r="G101"/>
  <c r="G102"/>
  <c r="G105"/>
  <c r="G109"/>
  <c r="G112"/>
  <c r="G115"/>
  <c r="G120"/>
  <c r="G122"/>
  <c r="G132"/>
  <c r="G138"/>
  <c r="G139"/>
  <c r="G141"/>
  <c r="G142"/>
  <c r="G144"/>
  <c r="G147"/>
  <c r="G150"/>
  <c r="G151"/>
  <c r="G153"/>
  <c r="G154"/>
  <c r="G157"/>
  <c r="G162"/>
  <c r="G163"/>
  <c r="G164"/>
  <c r="G165"/>
  <c r="G171"/>
  <c r="G174"/>
  <c r="G179"/>
  <c r="G213"/>
  <c r="G214"/>
  <c r="G215"/>
  <c r="G220"/>
  <c r="G235"/>
  <c r="G238"/>
  <c r="G244"/>
  <c r="G249"/>
  <c r="F158" l="1"/>
  <c r="G166"/>
  <c r="G19"/>
  <c r="E231"/>
  <c r="G231" s="1"/>
  <c r="G65"/>
  <c r="G74"/>
  <c r="F204"/>
  <c r="G209"/>
  <c r="G248"/>
  <c r="F216"/>
  <c r="G216" s="1"/>
  <c r="F232"/>
  <c r="E232"/>
  <c r="E204"/>
  <c r="G218"/>
  <c r="F247"/>
  <c r="G247" s="1"/>
  <c r="E240"/>
  <c r="G241"/>
  <c r="G228"/>
  <c r="G225"/>
  <c r="G226"/>
  <c r="G211"/>
  <c r="F18"/>
  <c r="E18"/>
  <c r="E192"/>
  <c r="G243"/>
  <c r="G195"/>
  <c r="G197"/>
  <c r="G206"/>
  <c r="G205"/>
  <c r="G189"/>
  <c r="E135"/>
  <c r="F188"/>
  <c r="G188" s="1"/>
  <c r="F192"/>
  <c r="G185"/>
  <c r="G130"/>
  <c r="E113"/>
  <c r="F135"/>
  <c r="G155"/>
  <c r="F161"/>
  <c r="G161" s="1"/>
  <c r="F169"/>
  <c r="E169"/>
  <c r="G242"/>
  <c r="G131"/>
  <c r="G119"/>
  <c r="G177"/>
  <c r="G66"/>
  <c r="G180"/>
  <c r="G152"/>
  <c r="E159"/>
  <c r="G193"/>
  <c r="G236"/>
  <c r="G170"/>
  <c r="G234"/>
  <c r="G25"/>
  <c r="G114"/>
  <c r="F113"/>
  <c r="G160"/>
  <c r="G183"/>
  <c r="G237"/>
  <c r="G233"/>
  <c r="G148"/>
  <c r="G145"/>
  <c r="G143"/>
  <c r="G140"/>
  <c r="G136"/>
  <c r="G127"/>
  <c r="G123"/>
  <c r="G15"/>
  <c r="G108"/>
  <c r="G35"/>
  <c r="G95"/>
  <c r="G31"/>
  <c r="G30" s="1"/>
  <c r="G14"/>
  <c r="G21"/>
  <c r="G27"/>
  <c r="G69"/>
  <c r="G72"/>
  <c r="G85"/>
  <c r="G104"/>
  <c r="G103"/>
  <c r="G100"/>
  <c r="G78"/>
  <c r="G75"/>
  <c r="G44"/>
  <c r="G38"/>
  <c r="G37" s="1"/>
  <c r="G59"/>
  <c r="G55"/>
  <c r="G52"/>
  <c r="G46"/>
  <c r="G240" l="1"/>
  <c r="E250"/>
  <c r="G158"/>
  <c r="G203"/>
  <c r="G232"/>
  <c r="G204"/>
  <c r="F246"/>
  <c r="G18"/>
  <c r="G192"/>
  <c r="G135"/>
  <c r="G169"/>
  <c r="G113"/>
  <c r="G159"/>
  <c r="G246" l="1"/>
  <c r="F245"/>
  <c r="F28" i="6"/>
  <c r="D28"/>
  <c r="G245" i="1" l="1"/>
  <c r="F250"/>
  <c r="G250" l="1"/>
  <c r="G61" l="1"/>
  <c r="E51"/>
  <c r="G10"/>
  <c r="G9"/>
  <c r="F9"/>
  <c r="F8" s="1"/>
  <c r="G8" s="1"/>
  <c r="G13"/>
  <c r="F12"/>
  <c r="F11" s="1"/>
  <c r="G51" l="1"/>
  <c r="E199"/>
  <c r="G11"/>
  <c r="F253"/>
  <c r="E253"/>
  <c r="G12"/>
  <c r="G199" l="1"/>
  <c r="G253"/>
</calcChain>
</file>

<file path=xl/sharedStrings.xml><?xml version="1.0" encoding="utf-8"?>
<sst xmlns="http://schemas.openxmlformats.org/spreadsheetml/2006/main" count="1624" uniqueCount="502">
  <si>
    <t>Dział</t>
  </si>
  <si>
    <t>§</t>
  </si>
  <si>
    <t>Nazwa</t>
  </si>
  <si>
    <t>Plan ogółem</t>
  </si>
  <si>
    <t>1</t>
  </si>
  <si>
    <t>bieżące</t>
  </si>
  <si>
    <t>050</t>
  </si>
  <si>
    <t>Rybołówstwo i rybactwo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</si>
  <si>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</si>
  <si>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</si>
  <si>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</si>
  <si>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</si>
  <si>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0830</t>
  </si>
  <si>
    <t>Wpływy z usług</t>
  </si>
  <si>
    <t>700</t>
  </si>
  <si>
    <t>Gospodarka mieszkaniowa</t>
  </si>
  <si>
    <t>0470</t>
  </si>
  <si>
    <t>Wpływy z opłat za zarząd, użytkowanie i użytkowanie wieczyste nieruchomości</t>
  </si>
  <si>
    <t>0920</t>
  </si>
  <si>
    <t>Pozostałe odsetki</t>
  </si>
  <si>
    <t>710</t>
  </si>
  <si>
    <t>Działalność usługowa</t>
  </si>
  <si>
    <t>750</t>
  </si>
  <si>
    <t>Administracja publiczna</t>
  </si>
  <si>
    <t>0690</t>
  </si>
  <si>
    <t>Wpływy z różnych opłat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</si>
  <si>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</si>
  <si>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</si>
  <si>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</si>
  <si>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</si>
  <si>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</si>
  <si>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</si>
  <si>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</si>
  <si>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</si>
  <si>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</si>
  <si>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</si>
  <si>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</si>
  <si>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</si>
  <si>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</si>
  <si>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</si>
  <si>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</si>
  <si>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</si>
  <si>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</si>
  <si>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</si>
  <si>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</si>
  <si>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</si>
  <si>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</si>
  <si>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</si>
  <si>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</si>
  <si>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</si>
  <si>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</si>
  <si>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</si>
  <si>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0370</t>
  </si>
  <si>
    <t>Opłata od posiadania psów</t>
  </si>
  <si>
    <t>0410</t>
  </si>
  <si>
    <t>Wpływy z opłaty skarbowej</t>
  </si>
  <si>
    <t>0430</t>
  </si>
  <si>
    <t>Wpływy z opłaty targowej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</si>
  <si>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</si>
  <si>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</si>
  <si>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</si>
  <si>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</si>
  <si>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</si>
  <si>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</si>
  <si>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0910</t>
  </si>
  <si>
    <t>Odsetki od nieterminowych wpłat z tytułu podatków i opłat</t>
  </si>
  <si>
    <t>758</t>
  </si>
  <si>
    <t>Różne rozliczenia</t>
  </si>
  <si>
    <t>2920</t>
  </si>
  <si>
    <t>Subwencje ogólne z budżetu państwa</t>
  </si>
  <si>
    <t>801</t>
  </si>
  <si>
    <t>Oświata i wychowanie</t>
  </si>
  <si>
    <t>851</t>
  </si>
  <si>
    <t>Ochrona zdrowia</t>
  </si>
  <si>
    <t>852</t>
  </si>
  <si>
    <t>Pomoc społeczna</t>
  </si>
  <si>
    <t>2030</t>
  </si>
  <si>
    <t>Dotacje celowe otrzymane z budżetu państwa na realizację własnych zadań bieżących gmin (związków gmin)</t>
  </si>
  <si>
    <t>2360</t>
  </si>
  <si>
    <t>Dochody jednostek samorządu terytorialnego związane z realizacją zadań z zakresu administracji rządowej oraz innych zadań zleconych ustawami</t>
  </si>
  <si>
    <t>853</t>
  </si>
  <si>
    <t>Pozostałe zadania w zakresie polityki społecznej</t>
  </si>
  <si>
    <t xml:space="preserve">w tym z tytułu dotacji i środków na finansowanie wydatków na realizację zadań finansowanych z udziałem środków, o których mowa w art. 5 ust. 1 pkt 2 i 3 
</t>
  </si>
  <si>
    <t>900</t>
  </si>
  <si>
    <t>Gospodarka komunalna i ochrona środowiska</t>
  </si>
  <si>
    <t>majątkowe</t>
  </si>
  <si>
    <t>Środki na dofinansowanie własnych inwestycji gmin (związków gmin), powiatów (związków powiatów), samorządów województw, pozyskane z innych źródeł</t>
  </si>
  <si>
    <t>630</t>
  </si>
  <si>
    <t>Turystyka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</si>
  <si>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</si>
  <si>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</si>
  <si>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</si>
  <si>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</si>
  <si>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</si>
  <si>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</si>
  <si>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Ogółem:</t>
  </si>
  <si>
    <t>Rozdział</t>
  </si>
  <si>
    <t>Z tego</t>
  </si>
  <si>
    <t>Wydatki 
bieżące</t>
  </si>
  <si>
    <t>z tego:</t>
  </si>
  <si>
    <t>Wydatki 
majątkowe</t>
  </si>
  <si>
    <t>w tym: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</si>
  <si>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</si>
  <si>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</si>
  <si>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</si>
  <si>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obsługa długu 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</si>
  <si>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</si>
  <si>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</si>
  <si>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</si>
  <si>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</si>
  <si>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</si>
  <si>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</si>
  <si>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</si>
  <si>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</si>
  <si>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</si>
  <si>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</si>
  <si>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</si>
  <si>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</si>
  <si>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</si>
  <si>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</si>
  <si>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</si>
  <si>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</si>
  <si>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</si>
  <si>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</si>
  <si>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0,00</t>
  </si>
  <si>
    <t>01008</t>
  </si>
  <si>
    <t>Melioracje wodne</t>
  </si>
  <si>
    <t>01030</t>
  </si>
  <si>
    <t>Izby rolnicze</t>
  </si>
  <si>
    <t>01095</t>
  </si>
  <si>
    <t>Pozostała działalność</t>
  </si>
  <si>
    <t>05009</t>
  </si>
  <si>
    <t>Rybołówstwo i przetwórstwo ryb</t>
  </si>
  <si>
    <t>400</t>
  </si>
  <si>
    <t>Wytwarzanie i zaopatrywanie w energię elektryczną, gaz i wodę</t>
  </si>
  <si>
    <t>40002</t>
  </si>
  <si>
    <t>Dostarczanie wody</t>
  </si>
  <si>
    <t>60004</t>
  </si>
  <si>
    <t>Lokalny transport zbiorowy</t>
  </si>
  <si>
    <t>60013</t>
  </si>
  <si>
    <t>Drogi publiczne wojewódzkie</t>
  </si>
  <si>
    <t>60016</t>
  </si>
  <si>
    <t>Drogi publiczne gminne</t>
  </si>
  <si>
    <t>60041</t>
  </si>
  <si>
    <t>Infrastruktura portowa</t>
  </si>
  <si>
    <t>63003</t>
  </si>
  <si>
    <t>Zadania w zakresie upowszechniania turystyki</t>
  </si>
  <si>
    <t>63095</t>
  </si>
  <si>
    <t>70005</t>
  </si>
  <si>
    <t>Gospodarka gruntami i nieruchomościami</t>
  </si>
  <si>
    <t>71004</t>
  </si>
  <si>
    <t>Plany zagospodarowania przestrzennego</t>
  </si>
  <si>
    <t>71035</t>
  </si>
  <si>
    <t>Cmentarze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</si>
  <si>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</si>
  <si>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</si>
  <si>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</si>
  <si>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</si>
  <si>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</si>
  <si>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</si>
  <si>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</si>
  <si>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</si>
  <si>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</si>
  <si>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75101</t>
  </si>
  <si>
    <t>Urzędy naczelnych organów władzy państwowej, kontroli i ochrony prawa</t>
  </si>
  <si>
    <t>75405</t>
  </si>
  <si>
    <t>Komendy powiatowe Policji</t>
  </si>
  <si>
    <t>75406</t>
  </si>
  <si>
    <t>Straż Graniczna</t>
  </si>
  <si>
    <t>75412</t>
  </si>
  <si>
    <t>Ochotnicze straże pożarne</t>
  </si>
  <si>
    <t>75414</t>
  </si>
  <si>
    <t>Obrona cywilna</t>
  </si>
  <si>
    <t>75416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</si>
  <si>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</si>
  <si>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</si>
  <si>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</si>
  <si>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</si>
  <si>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</si>
  <si>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</si>
  <si>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</si>
  <si>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</si>
  <si>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</si>
  <si>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</si>
  <si>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</si>
  <si>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</si>
  <si>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</si>
  <si>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</si>
  <si>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</si>
  <si>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</si>
  <si>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</si>
  <si>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</si>
  <si>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</si>
  <si>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</si>
  <si>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</si>
  <si>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</si>
  <si>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</si>
  <si>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</si>
  <si>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</si>
  <si>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</si>
  <si>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</si>
  <si>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</si>
  <si>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</si>
  <si>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</si>
  <si>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</si>
  <si>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</si>
  <si>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</si>
  <si>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</si>
  <si>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</si>
  <si>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</si>
  <si>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</si>
  <si>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</si>
  <si>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</si>
  <si>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</si>
  <si>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</si>
  <si>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</si>
  <si>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</si>
  <si>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</si>
  <si>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</si>
  <si>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</si>
  <si>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</si>
  <si>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</si>
  <si>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</si>
  <si>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</si>
  <si>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</si>
  <si>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</si>
  <si>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</si>
  <si>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</si>
  <si>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</si>
  <si>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</si>
  <si>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</si>
  <si>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</si>
  <si>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</si>
  <si>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</si>
  <si>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92120</t>
  </si>
  <si>
    <t>Ochrona zabytków i opieka nad zabytkami</t>
  </si>
  <si>
    <t>926</t>
  </si>
  <si>
    <t>92601</t>
  </si>
  <si>
    <t>Obiekty sportowe</t>
  </si>
  <si>
    <t>92605</t>
  </si>
  <si>
    <t>Wydatki razem:</t>
  </si>
  <si>
    <t>w złotych</t>
  </si>
  <si>
    <t>Lp.</t>
  </si>
  <si>
    <t>Treść</t>
  </si>
  <si>
    <t>Klasyfikacja
§</t>
  </si>
  <si>
    <t>3</t>
  </si>
  <si>
    <t>Przychody ogółem:</t>
  </si>
  <si>
    <t>Rozchody ogółem:</t>
  </si>
  <si>
    <t>Dotacje</t>
  </si>
  <si>
    <t>Wydatki</t>
  </si>
  <si>
    <t>Z tego:</t>
  </si>
  <si>
    <t>w tym :</t>
  </si>
  <si>
    <t>Świadczenia rodzinne, świadczenia z funduszu alimentacyjneego oraz składki na ubezpieczenia emerytalne i rentowe z ubezpieczenia społecznego</t>
  </si>
  <si>
    <t>Dotacje
ogółem</t>
  </si>
  <si>
    <t>Wydatki
ogółem
(6+11)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</si>
  <si>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</si>
  <si>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</si>
  <si>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</si>
  <si>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</si>
  <si>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</si>
  <si>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</si>
  <si>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i składki od nich naliczane</t>
  </si>
  <si>
    <t>Wydatki związane z realizacją zadań statutowych</t>
  </si>
  <si>
    <t>Jednostka pomocnicza</t>
  </si>
  <si>
    <t>Plan wydatków</t>
  </si>
  <si>
    <t>Fundusz sołecki</t>
  </si>
  <si>
    <t>Pozostałe wydatki</t>
  </si>
  <si>
    <t>Sołectwo Budzień</t>
  </si>
  <si>
    <t>Sołectwo Bogusławie</t>
  </si>
  <si>
    <t>Sołectwo Widzieńsko</t>
  </si>
  <si>
    <t>Sołectwo Stepnica</t>
  </si>
  <si>
    <t>Sołectwo Stepniczka</t>
  </si>
  <si>
    <t>Sołectwo Miłowo</t>
  </si>
  <si>
    <t>Sołectwo Zielonczyn</t>
  </si>
  <si>
    <t>Sołectwo Żarnówko</t>
  </si>
  <si>
    <t>Sołectwo Żarnowo</t>
  </si>
  <si>
    <t>Sołectwo Łąka</t>
  </si>
  <si>
    <t>Sołectwo Racimierz</t>
  </si>
  <si>
    <t>Sołectwo Jarszewko</t>
  </si>
  <si>
    <t>Sołectwo Piaski Małe</t>
  </si>
  <si>
    <t>Sołectwo Kopice</t>
  </si>
  <si>
    <t>Sołectwo Czarnocin</t>
  </si>
  <si>
    <t>Sołectwo Gąsierzyno</t>
  </si>
  <si>
    <t>Razem:</t>
  </si>
  <si>
    <t>1.</t>
  </si>
  <si>
    <t>2.</t>
  </si>
  <si>
    <t>3.</t>
  </si>
  <si>
    <t>Program wspierania rolnictwa</t>
  </si>
  <si>
    <t>4.</t>
  </si>
  <si>
    <t>5.</t>
  </si>
  <si>
    <t>6.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</si>
  <si>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</si>
  <si>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</si>
  <si>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</si>
  <si>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</si>
  <si>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</si>
  <si>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cywilno-prawnych oraz podatków i opłat lokalnych od osób fizycznych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</si>
  <si>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</si>
  <si>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</si>
  <si>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</si>
  <si>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</si>
  <si>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75801</t>
  </si>
  <si>
    <t>Część oświatowa subwencji ogólnej dla jednostek samorządu terytorialnego</t>
  </si>
  <si>
    <t>75814</t>
  </si>
  <si>
    <t>Różne rozliczenia finansowe</t>
  </si>
  <si>
    <t xml:space="preserve">w tym z tytułu dotacji
i środków na finansowanie wydatków na realizację zadań finansowanych z udziałem środków, o których mowa w art. 5 ust. 1 pkt 2 i 3 
</t>
  </si>
  <si>
    <t>Załącznik Nr 6</t>
  </si>
  <si>
    <t>Załącznik Nr 5</t>
  </si>
  <si>
    <t>Załącznik Nr 4</t>
  </si>
  <si>
    <t>Załącznik Nr 3</t>
  </si>
  <si>
    <t>Załącznik Nr 2</t>
  </si>
  <si>
    <t xml:space="preserve">2. </t>
  </si>
  <si>
    <t>Dowożenie uczniów niepełnosprawnych do szkół</t>
  </si>
  <si>
    <t>Warsztaty i zajęcia edukacyjne</t>
  </si>
  <si>
    <t>Warsztaty w zakresie kultury</t>
  </si>
  <si>
    <t>Prace remontowe i konserwatorskie obiektów zabytkowych</t>
  </si>
  <si>
    <t>Partycypacja w kosztach utrzymania Miejskiej Izby Wytrzeźwień</t>
  </si>
  <si>
    <t>Partycypacja w kosztach utrzymania Ośrodka Interwencji Kryzysowej</t>
  </si>
  <si>
    <t>Partycypacja w kosztach Schroniskadla bezdomnych</t>
  </si>
  <si>
    <t>85203</t>
  </si>
  <si>
    <t>w ramach budżetu Gminy Stepnica w 2012r.</t>
  </si>
  <si>
    <t>ogółem na 2012 r.</t>
  </si>
  <si>
    <t>między jednostkami samorządu terytorialnego w 2012r.</t>
  </si>
  <si>
    <t>828,00</t>
  </si>
  <si>
    <t>Straż gminna (miejska)</t>
  </si>
  <si>
    <t>75831</t>
  </si>
  <si>
    <t>Część równoważąca subwencji ogólnej dla gmin</t>
  </si>
  <si>
    <t>85111</t>
  </si>
  <si>
    <t>Szpitale ogólne</t>
  </si>
  <si>
    <t>85201</t>
  </si>
  <si>
    <t>Placówki opiekuńczo-wychowawcze</t>
  </si>
  <si>
    <t>Ośrodki wsparcia</t>
  </si>
  <si>
    <t>85204</t>
  </si>
  <si>
    <t>Rodziny zastępcze</t>
  </si>
  <si>
    <t>85205</t>
  </si>
  <si>
    <t>Zadania w zakresie przeciwdziałania przemocy w rodzinie</t>
  </si>
  <si>
    <t>90002</t>
  </si>
  <si>
    <t>Gospodarka odpadami</t>
  </si>
  <si>
    <t>92105</t>
  </si>
  <si>
    <t>Pozostałe zadania w zakresie kultury</t>
  </si>
  <si>
    <t>Kultura fizyczna</t>
  </si>
  <si>
    <t>Zadania w zakresie kultury fizycznej</t>
  </si>
  <si>
    <t>wydatki 
jednostek
budżetowych</t>
  </si>
  <si>
    <t>wynagrodzenia        i składki od nich naliczane</t>
  </si>
  <si>
    <t>wydatki związane            z realizacją ich statutowych zadań</t>
  </si>
  <si>
    <t>inwestycje          i zakupy inwestycyjne</t>
  </si>
  <si>
    <t>0580</t>
  </si>
  <si>
    <t>Grzywny i inne kary pieniężne od osób prawnych i innych jednostek organizacyjnych</t>
  </si>
  <si>
    <t>8120</t>
  </si>
  <si>
    <t>Odsetki od pożyczek udzielonych przez jednostkę samorządu terytorialnego</t>
  </si>
  <si>
    <t>484 538,70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</si>
  <si>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</si>
  <si>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</si>
  <si>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</si>
  <si>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2327</t>
  </si>
  <si>
    <t>Dotacje celowe otrzymane z powiatu na zadania bieżące realizowane na podstawie porozumień (umów) między jednostkami samorządu terytorialnego</t>
  </si>
  <si>
    <t>2329</t>
  </si>
  <si>
    <t>Załącznik Nr 1</t>
  </si>
  <si>
    <t>na programy finansowane             z udziałem środków,               o których mowa      w art. 5 ust. 1       pkt 2 i 3</t>
  </si>
  <si>
    <t xml:space="preserve">wypłaty     z tytułu poręczeń    i gwarancji </t>
  </si>
  <si>
    <t>Wytwarzanie i zaopatrywanie w energię elektryczną, gaz                   i wodę</t>
  </si>
  <si>
    <t>zakup                               i objęcie akcji                   i udziałów oraz wniesienie wkładów do spółek prawa handlowego</t>
  </si>
  <si>
    <t>Świadczenia rodzinne, świadczenia z funduszu alimentacyjnego oraz składki na ubezpieczenia emerytalne             i rentowe z ubezpieczenia społecznego</t>
  </si>
  <si>
    <t>wydatki na programy finansowane               z udziałem środków,              o których mowa       w art. 5 ust. 1                    pkt 2 i 3</t>
  </si>
  <si>
    <t>Urzędy naczelnych organów władzy państwowej, kontroli          i ochrony prawa oraz sądownictwa</t>
  </si>
  <si>
    <t>Urzędy naczelnych organów władzy państwowej, kontroli          i ochrony prawa</t>
  </si>
  <si>
    <t>Składki na ubezpieczenie zdrowotne opłacane za osoby pobierajace niektóre świadczenia z pomocy społecznej, niektóre świadczenia rodzinne oraz za osoby uczestniczące         w zajęciach w centrum integracji społecznej</t>
  </si>
  <si>
    <t>6207</t>
  </si>
  <si>
    <t>6209</t>
  </si>
  <si>
    <t>7.</t>
  </si>
  <si>
    <t>Zajęcia z zakresu kultury fizycznej prowadzone przez fundacje</t>
  </si>
  <si>
    <t>Zajęcia z zakresu kultury fizycznej prowadzone przez stowarzyszenia</t>
  </si>
  <si>
    <t>% wykonania</t>
  </si>
  <si>
    <t>Wykonanie          na 31-12-2012 r.</t>
  </si>
  <si>
    <t>Dotacje otrzymane z państwowych funduszy celowych na finansowanie lub dofinansowanie kosztów realizacji inwestycji i zakupów inwestycyjnych jednostek sektora finansów publicznych</t>
  </si>
  <si>
    <t>Dochody jednostek samorządu terytorialnego związane z realizacją zadań z zakresu administracji rządowej oraz innych zadań zleconych ustawami, w tym dochody należne gminie</t>
  </si>
  <si>
    <t>Dotacje celowe w ramach programów finansowanych z udziałem środków europejskich oraz środków, o których mowa w art. 5 ust. 1 pkt 3 oraz ust. 3 pkt 5 i 6 ustawy, lub płatności w ramach budżetu środków europejskich</t>
  </si>
  <si>
    <t>0960</t>
  </si>
  <si>
    <t>Otrzymane spadki, zapisy i darowizny w postaci pieniężnej, w tym otrzymana darowizna celowa</t>
  </si>
  <si>
    <t>0360</t>
  </si>
  <si>
    <t>Podatek od spadków i darowizn</t>
  </si>
  <si>
    <t>75802</t>
  </si>
  <si>
    <t>2750</t>
  </si>
  <si>
    <t>Uzupełnienie subwencji ogólnej dla jednostek samorządu terytorialnego</t>
  </si>
  <si>
    <t>Środki na uzupełnienie dochodów gmin</t>
  </si>
  <si>
    <t>2910</t>
  </si>
  <si>
    <t>6330</t>
  </si>
  <si>
    <t>6680</t>
  </si>
  <si>
    <t>Dotacje celowe przekazane z budżetu państwa na realizację własnych zadań bieżących gmin (związków gmin)</t>
  </si>
  <si>
    <t>Zwrot dotacji oraz płatności, w tym wykorzystanych niezgodnie z przeznaczeniem lub wykorzystanych z naruszeniem procedur, o których mowa w art. 184 ustawy, pobranych nienależnie lub w nadmiernej wysokości</t>
  </si>
  <si>
    <t>Dotacje celowe przekazane z budżetu państwa na realizację inwestycji i zakupów inwestycyjnych własnych gmin (związków gmin)</t>
  </si>
  <si>
    <t>2440</t>
  </si>
  <si>
    <t>Dotacje otrzymane z państwowych funduszy celowych na realizację zadań bieżących jednostek sektora finansów publicznych</t>
  </si>
  <si>
    <t>90019</t>
  </si>
  <si>
    <t>Wpływy i wydatki związane z gromadzeniem środków z opłat i kar za korzystanie ze środowiska</t>
  </si>
  <si>
    <t>90020</t>
  </si>
  <si>
    <t>0400</t>
  </si>
  <si>
    <t>Wpływy i wydatki związane z gromadzeniem środków z opłat produktowych</t>
  </si>
  <si>
    <t>Wpływy z opłaty produktowej</t>
  </si>
  <si>
    <t>92695</t>
  </si>
  <si>
    <t>2707</t>
  </si>
  <si>
    <t>Środki na dofinansowanie własnych zadań bieżących gmin (związków gmin), powiatów (związków powiatów), samorządów województw, pozyskane z innych</t>
  </si>
  <si>
    <t>6260</t>
  </si>
  <si>
    <t>6290</t>
  </si>
  <si>
    <t xml:space="preserve">w tym z tytułu dotacji i środków na finansowanie wydatków na realizację zadań finansowanych      z udziałem środków, o których mowa w art. 5 ust. 1 pkt 2 i 3 
</t>
  </si>
  <si>
    <t>Wpłata środków finansowych z niewykorzystanych w terminie wydatków, które nie wygasają z upływem roku budżetowego</t>
  </si>
  <si>
    <t>Wykonanie</t>
  </si>
  <si>
    <t>Plan               (po zmianach)</t>
  </si>
  <si>
    <t>75053</t>
  </si>
  <si>
    <t>Wybory do rad gmin, rad powiatów i sejmików województw, wybory wójtów, burmistrzów i prezydentów miast oraz referenda gminne, powiatowe i wojewódzkie</t>
  </si>
  <si>
    <t>75495</t>
  </si>
  <si>
    <t>85206</t>
  </si>
  <si>
    <t>Wspieranie rodziny</t>
  </si>
  <si>
    <t>90005</t>
  </si>
  <si>
    <t>Ochrona powietrza atmosferycznego i klimatu</t>
  </si>
  <si>
    <t>do sprawozdania absolutoryjnego</t>
  </si>
  <si>
    <t>Wykonanie przychodów i rozchodów budżetu Gminy Stepnica</t>
  </si>
  <si>
    <t>Kredyty i pożyczki, w tym:</t>
  </si>
  <si>
    <t>§ 952</t>
  </si>
  <si>
    <t>1.1.</t>
  </si>
  <si>
    <t xml:space="preserve">na realizację programów i projektów realizowanych z udziałem środków, o których mowa w art. 5 ust. 1 pkt 2 ustawy o finansach publicznych </t>
  </si>
  <si>
    <t>§ 903</t>
  </si>
  <si>
    <t>Spłata pożyczek udzielonych</t>
  </si>
  <si>
    <t>§ 951</t>
  </si>
  <si>
    <t>Nadwyżka budżetu z lat ubiegłych</t>
  </si>
  <si>
    <t>§ 957</t>
  </si>
  <si>
    <t xml:space="preserve">Papiery wartościowe </t>
  </si>
  <si>
    <t>§ 931</t>
  </si>
  <si>
    <t>Obligacje jednostek samorządowych oraz związków komunalnych</t>
  </si>
  <si>
    <t>Prywatyzacja majątku jst</t>
  </si>
  <si>
    <t xml:space="preserve"> § 944 </t>
  </si>
  <si>
    <t>Inne źródła</t>
  </si>
  <si>
    <t>§ 994</t>
  </si>
  <si>
    <t>Spłaty kredytów i pożyczek, w tym:</t>
  </si>
  <si>
    <t>§ 992</t>
  </si>
  <si>
    <t>Spłaty pożyczek otrzymanych na finansowanie zadań realizowanych z udziałem środków pochodzących z budżetu UE</t>
  </si>
  <si>
    <t>§ 963</t>
  </si>
  <si>
    <t>Pożyczki udzielone</t>
  </si>
  <si>
    <t>§ 991</t>
  </si>
  <si>
    <t>Wykup papierów wartościowych</t>
  </si>
  <si>
    <t>§ 982</t>
  </si>
  <si>
    <t>Wykup obligacji samorządowych</t>
  </si>
  <si>
    <t>Inne cele</t>
  </si>
  <si>
    <t>§ 995</t>
  </si>
  <si>
    <t>Wykonanie                na dzień                    31-12-2012 r.</t>
  </si>
  <si>
    <t>Plan wg uchwały budżetowej       (po zmianach)</t>
  </si>
  <si>
    <t>na dzień 31-12-2012 r.</t>
  </si>
  <si>
    <t xml:space="preserve">WYKONANIE DOCHODÓW BUDŻETU GMINY NA DZIEŃ 31-12-2012 r. </t>
  </si>
  <si>
    <t>WYKONANIE WYDATKÓW BUDŻETU GMINY NA DZIEŃ 31-12-2012 r.</t>
  </si>
  <si>
    <t>Wykonanie dochodów i wydatków budżetu Gminy Stepnica</t>
  </si>
  <si>
    <t>związanych z realizacją zadań z zakresu administracji rządowej i innych zadań</t>
  </si>
  <si>
    <t>Dział/ Rozdział</t>
  </si>
  <si>
    <t>Wydatki 
majątko-we</t>
  </si>
  <si>
    <t>wydatki jednostek budżetowych</t>
  </si>
  <si>
    <t>świadczenia na rzecz osób fizycznych;</t>
  </si>
  <si>
    <t>wynagrodzenia     i składki od nich naliczane</t>
  </si>
  <si>
    <t>wydatki związane z realizacją ich statutowych zadań;</t>
  </si>
  <si>
    <t>Plan</t>
  </si>
  <si>
    <t>Plan po zmianach</t>
  </si>
  <si>
    <t>zleconych odrębnymi ustawami w 2012 r.</t>
  </si>
  <si>
    <t xml:space="preserve">związanych z realizacją zadań wykonywanych na podstawie porozumień (umów) </t>
  </si>
  <si>
    <t>Wykonanie wydatków jednostek pomocniczych</t>
  </si>
  <si>
    <t>Wykonanie ogółem         w 2012 r.</t>
  </si>
  <si>
    <t>Załącznik nr 7</t>
  </si>
  <si>
    <t>Działalność GOK</t>
  </si>
  <si>
    <t>Działalność Biblioteki</t>
  </si>
  <si>
    <t>RAZEM</t>
  </si>
  <si>
    <t>Załącznik nr 8</t>
  </si>
  <si>
    <t>Załącznik nr 9</t>
  </si>
  <si>
    <t>Wykonanie dotacji podmiotowych udzielonych z budżetu gminy  w 2012 r.</t>
  </si>
  <si>
    <t xml:space="preserve">Wykonanie dotacji celowych udzielonych z budżetu Gminy Stepnica na zadania własne gminy publicznych             </t>
  </si>
  <si>
    <t>Zakup specjalistycznego sprzętu przeciwpożarowego</t>
  </si>
  <si>
    <t>Modernizacja chodników przy ulicy W.Sikorskiego,    B. Krzywoustego w Stepnicy, w Bogusławiu</t>
  </si>
  <si>
    <t xml:space="preserve">Wykonanie dotacji celowych związanych z realizacją zadań wykonywanych na podstawie porozumień (umów) między jednostkami samorządu terytorialnego w 2012 r. </t>
  </si>
  <si>
    <t xml:space="preserve">realizowane przez podmioty nienależące do sektora finansów w 2012 r. </t>
  </si>
  <si>
    <t>Okres realizacji</t>
  </si>
  <si>
    <t>Budowa nowych świetlic wiejskich w miejscowościach Kopice i Gąsierzyno</t>
  </si>
  <si>
    <t>Realizacja</t>
  </si>
  <si>
    <t xml:space="preserve">wieloletnich programów inwestycyjnych </t>
  </si>
  <si>
    <t>Nazwa i cel</t>
  </si>
  <si>
    <t>Łączne nakłady finansowe</t>
  </si>
  <si>
    <t>od</t>
  </si>
  <si>
    <t>do</t>
  </si>
  <si>
    <t>2012</t>
  </si>
  <si>
    <t>Modernizacja i remont portu rybackiego w Stepnicy III Etap - Budowa nowego falochronu w porcie rybackim</t>
  </si>
  <si>
    <t>Przeciwdziałanie wykluczeniu cyfrowemu - Internet dla mieszkańców Gminy Stepnica</t>
  </si>
  <si>
    <t>2013</t>
  </si>
  <si>
    <t>Przeciwdziałanie wykluczeniu cyfrowemu - Internet dla mieszkańców Gminy Stepnica - II etap</t>
  </si>
  <si>
    <t>Budowa infrastruktury społeczeństwa informacyjnego na terenie gminy Stepnica</t>
  </si>
  <si>
    <t>Budowa Centrum rekreacji w parku Stepnica - Budowa skateparku</t>
  </si>
  <si>
    <t xml:space="preserve">Budowa Hali Widowiskowo-Sportowej w Stepnicy </t>
  </si>
  <si>
    <t xml:space="preserve">Budowa i modernizacja dróg gminnych </t>
  </si>
  <si>
    <t xml:space="preserve">Budowa infrastuktury rekreacyjnej i żeglarskiej w Stepnicy  </t>
  </si>
  <si>
    <t xml:space="preserve">Budownictwo mieszkaniowe w Gminie Stepnica </t>
  </si>
  <si>
    <t xml:space="preserve">Modernizacja sieci wodociągowej i dokończenie zwodociągowania Gminy Stepnica </t>
  </si>
  <si>
    <t>Budowa świetlicy wiejskiej w miejscowości Łąka</t>
  </si>
  <si>
    <t>Załącznik nr 10</t>
  </si>
  <si>
    <t>%      wykonania      w 2012 r.</t>
  </si>
  <si>
    <t>Wykonanie w 2012 r.</t>
  </si>
  <si>
    <t>Wykonanie ogółem</t>
  </si>
  <si>
    <t>% wykonania zadania</t>
  </si>
  <si>
    <t>Plan w 2012 r.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</si>
</sst>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i/>
      <u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i/>
      <u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.25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8.5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8" fillId="0" borderId="0" applyFont="0" applyFill="0" applyBorder="0" applyAlignment="0" applyProtection="0"/>
    <xf numFmtId="0" fontId="30" fillId="0" borderId="0"/>
  </cellStyleXfs>
  <cellXfs count="428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9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" fontId="12" fillId="0" borderId="38" xfId="0" applyNumberFormat="1" applyFont="1" applyBorder="1" applyAlignment="1">
      <alignment vertical="center"/>
    </xf>
    <xf numFmtId="0" fontId="15" fillId="0" borderId="38" xfId="0" applyFont="1" applyBorder="1" applyAlignment="1">
      <alignment horizontal="center"/>
    </xf>
    <xf numFmtId="4" fontId="18" fillId="0" borderId="38" xfId="0" applyNumberFormat="1" applyFont="1" applyBorder="1"/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4" fontId="1" fillId="0" borderId="38" xfId="0" applyNumberFormat="1" applyFont="1" applyBorder="1"/>
    <xf numFmtId="0" fontId="1" fillId="0" borderId="6" xfId="0" applyFont="1" applyBorder="1"/>
    <xf numFmtId="0" fontId="1" fillId="0" borderId="38" xfId="0" applyFont="1" applyBorder="1" applyAlignment="1">
      <alignment wrapText="1"/>
    </xf>
    <xf numFmtId="0" fontId="1" fillId="0" borderId="38" xfId="0" applyFont="1" applyFill="1" applyBorder="1"/>
    <xf numFmtId="0" fontId="12" fillId="0" borderId="0" xfId="0" applyFont="1" applyFill="1" applyAlignment="1">
      <alignment vertical="center"/>
    </xf>
    <xf numFmtId="0" fontId="12" fillId="0" borderId="38" xfId="0" quotePrefix="1" applyFont="1" applyFill="1" applyBorder="1" applyAlignment="1">
      <alignment horizontal="center" vertical="center"/>
    </xf>
    <xf numFmtId="49" fontId="12" fillId="0" borderId="38" xfId="0" quotePrefix="1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horizontal="right" vertical="center"/>
    </xf>
    <xf numFmtId="0" fontId="12" fillId="0" borderId="38" xfId="0" applyFont="1" applyBorder="1" applyAlignment="1">
      <alignment vertical="center"/>
    </xf>
    <xf numFmtId="4" fontId="12" fillId="0" borderId="38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49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right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30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30" xfId="0" applyFont="1" applyFill="1" applyBorder="1" applyAlignment="1">
      <alignment wrapText="1"/>
    </xf>
    <xf numFmtId="0" fontId="18" fillId="4" borderId="38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8" xfId="0" applyFont="1" applyFill="1" applyBorder="1" applyAlignment="1">
      <alignment wrapText="1"/>
    </xf>
    <xf numFmtId="4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Font="1" applyBorder="1"/>
    <xf numFmtId="164" fontId="12" fillId="0" borderId="38" xfId="0" applyNumberFormat="1" applyFont="1" applyBorder="1"/>
    <xf numFmtId="164" fontId="2" fillId="0" borderId="0" xfId="0" applyNumberFormat="1" applyFont="1"/>
    <xf numFmtId="164" fontId="2" fillId="0" borderId="38" xfId="0" applyNumberFormat="1" applyFont="1" applyBorder="1"/>
    <xf numFmtId="164" fontId="8" fillId="0" borderId="38" xfId="0" applyNumberFormat="1" applyFont="1" applyBorder="1"/>
    <xf numFmtId="4" fontId="2" fillId="0" borderId="38" xfId="0" applyNumberFormat="1" applyFont="1" applyBorder="1"/>
    <xf numFmtId="0" fontId="12" fillId="0" borderId="38" xfId="0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quotePrefix="1" applyFont="1" applyBorder="1" applyAlignment="1">
      <alignment horizontal="center"/>
    </xf>
    <xf numFmtId="4" fontId="2" fillId="0" borderId="41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quotePrefix="1" applyFont="1" applyBorder="1" applyAlignment="1">
      <alignment horizontal="center"/>
    </xf>
    <xf numFmtId="4" fontId="2" fillId="0" borderId="30" xfId="0" applyNumberFormat="1" applyFont="1" applyBorder="1"/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quotePrefix="1" applyFont="1" applyFill="1" applyBorder="1" applyAlignment="1">
      <alignment horizontal="center"/>
    </xf>
    <xf numFmtId="4" fontId="2" fillId="0" borderId="38" xfId="0" applyNumberFormat="1" applyFont="1" applyFill="1" applyBorder="1"/>
    <xf numFmtId="164" fontId="2" fillId="0" borderId="38" xfId="0" applyNumberFormat="1" applyFont="1" applyFill="1" applyBorder="1"/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/>
    <xf numFmtId="0" fontId="2" fillId="0" borderId="4" xfId="0" quotePrefix="1" applyFont="1" applyBorder="1" applyAlignment="1">
      <alignment horizontal="center"/>
    </xf>
    <xf numFmtId="4" fontId="2" fillId="0" borderId="6" xfId="0" applyNumberFormat="1" applyFont="1" applyBorder="1"/>
    <xf numFmtId="4" fontId="2" fillId="0" borderId="24" xfId="0" applyNumberFormat="1" applyFont="1" applyBorder="1"/>
    <xf numFmtId="4" fontId="2" fillId="0" borderId="45" xfId="0" applyNumberFormat="1" applyFont="1" applyFill="1" applyBorder="1" applyAlignment="1" applyProtection="1">
      <alignment horizontal="right" wrapText="1"/>
      <protection locked="0"/>
    </xf>
    <xf numFmtId="49" fontId="9" fillId="0" borderId="38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left" wrapText="1"/>
      <protection locked="0"/>
    </xf>
    <xf numFmtId="4" fontId="2" fillId="0" borderId="43" xfId="0" applyNumberFormat="1" applyFont="1" applyFill="1" applyBorder="1" applyAlignment="1" applyProtection="1">
      <alignment horizontal="right" wrapText="1"/>
      <protection locked="0"/>
    </xf>
    <xf numFmtId="49" fontId="5" fillId="0" borderId="30" xfId="0" applyNumberFormat="1" applyFont="1" applyFill="1" applyBorder="1" applyAlignment="1" applyProtection="1">
      <alignment horizontal="left" wrapText="1"/>
      <protection locked="0"/>
    </xf>
    <xf numFmtId="49" fontId="2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49" fontId="5" fillId="0" borderId="12" xfId="0" applyNumberFormat="1" applyFont="1" applyFill="1" applyBorder="1" applyAlignment="1" applyProtection="1">
      <alignment horizontal="left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4" borderId="41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38" xfId="0" applyNumberFormat="1" applyFont="1" applyFill="1" applyBorder="1"/>
    <xf numFmtId="4" fontId="2" fillId="4" borderId="38" xfId="0" applyNumberFormat="1" applyFont="1" applyFill="1" applyBorder="1"/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164" fontId="2" fillId="4" borderId="29" xfId="0" applyNumberFormat="1" applyFont="1" applyFill="1" applyBorder="1"/>
    <xf numFmtId="49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4" borderId="46" xfId="0" applyNumberFormat="1" applyFont="1" applyFill="1" applyBorder="1" applyAlignment="1" applyProtection="1">
      <alignment horizontal="right" vertical="center" wrapText="1"/>
      <protection locked="0"/>
    </xf>
    <xf numFmtId="165" fontId="2" fillId="4" borderId="46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38" xfId="0" applyFont="1" applyFill="1" applyBorder="1" applyAlignment="1">
      <alignment wrapText="1"/>
    </xf>
    <xf numFmtId="164" fontId="12" fillId="4" borderId="38" xfId="0" applyNumberFormat="1" applyFont="1" applyFill="1" applyBorder="1"/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38" xfId="0" applyNumberFormat="1" applyFont="1" applyFill="1" applyBorder="1" applyAlignment="1">
      <alignment vertical="center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4" borderId="38" xfId="0" applyNumberFormat="1" applyFont="1" applyFill="1" applyBorder="1"/>
    <xf numFmtId="164" fontId="8" fillId="0" borderId="38" xfId="0" applyNumberFormat="1" applyFont="1" applyBorder="1" applyAlignment="1"/>
    <xf numFmtId="4" fontId="3" fillId="4" borderId="41" xfId="0" applyNumberFormat="1" applyFont="1" applyFill="1" applyBorder="1" applyAlignment="1" applyProtection="1">
      <alignment horizontal="right" vertical="center" wrapText="1"/>
    </xf>
    <xf numFmtId="4" fontId="2" fillId="0" borderId="41" xfId="0" applyNumberFormat="1" applyFont="1" applyFill="1" applyBorder="1" applyAlignment="1" applyProtection="1">
      <alignment horizontal="right" wrapText="1"/>
    </xf>
    <xf numFmtId="4" fontId="2" fillId="4" borderId="44" xfId="0" applyNumberFormat="1" applyFont="1" applyFill="1" applyBorder="1" applyAlignment="1" applyProtection="1">
      <alignment horizontal="righ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41" xfId="0" applyNumberFormat="1" applyFont="1" applyFill="1" applyBorder="1" applyAlignment="1" applyProtection="1">
      <alignment horizontal="right" wrapText="1"/>
      <protection locked="0"/>
    </xf>
    <xf numFmtId="164" fontId="8" fillId="4" borderId="38" xfId="0" applyNumberFormat="1" applyFont="1" applyFill="1" applyBorder="1" applyAlignment="1"/>
    <xf numFmtId="4" fontId="2" fillId="0" borderId="38" xfId="0" applyNumberFormat="1" applyFont="1" applyBorder="1" applyAlignment="1"/>
    <xf numFmtId="4" fontId="3" fillId="4" borderId="4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38" xfId="0" quotePrefix="1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12" fillId="5" borderId="38" xfId="0" quotePrefix="1" applyFont="1" applyFill="1" applyBorder="1" applyAlignment="1">
      <alignment horizontal="center" wrapText="1"/>
    </xf>
    <xf numFmtId="4" fontId="12" fillId="4" borderId="38" xfId="0" applyNumberFormat="1" applyFont="1" applyFill="1" applyBorder="1" applyAlignment="1">
      <alignment horizontal="right" wrapText="1"/>
    </xf>
    <xf numFmtId="4" fontId="12" fillId="5" borderId="38" xfId="0" applyNumberFormat="1" applyFont="1" applyFill="1" applyBorder="1" applyAlignment="1">
      <alignment horizontal="right" wrapText="1"/>
    </xf>
    <xf numFmtId="4" fontId="12" fillId="0" borderId="38" xfId="0" applyNumberFormat="1" applyFont="1" applyBorder="1"/>
    <xf numFmtId="4" fontId="2" fillId="0" borderId="0" xfId="0" applyNumberFormat="1" applyFont="1" applyAlignment="1"/>
    <xf numFmtId="4" fontId="2" fillId="4" borderId="44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38" xfId="0" applyNumberFormat="1" applyFont="1" applyFill="1" applyBorder="1"/>
    <xf numFmtId="49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0" applyFont="1"/>
    <xf numFmtId="0" fontId="24" fillId="0" borderId="0" xfId="0" applyFont="1"/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/>
    <xf numFmtId="4" fontId="12" fillId="0" borderId="0" xfId="0" applyNumberFormat="1" applyFont="1" applyFill="1"/>
    <xf numFmtId="2" fontId="12" fillId="0" borderId="0" xfId="0" applyNumberFormat="1" applyFont="1" applyFill="1"/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6" borderId="38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4" fontId="18" fillId="0" borderId="38" xfId="0" applyNumberFormat="1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48" xfId="0" applyFont="1" applyBorder="1" applyAlignment="1">
      <alignment vertical="center" wrapText="1"/>
    </xf>
    <xf numFmtId="4" fontId="12" fillId="0" borderId="48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4" fontId="12" fillId="0" borderId="49" xfId="0" applyNumberFormat="1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4" fontId="12" fillId="0" borderId="50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/>
    </xf>
    <xf numFmtId="0" fontId="13" fillId="0" borderId="0" xfId="2" applyFont="1" applyAlignment="1">
      <alignment vertical="center" wrapText="1"/>
    </xf>
    <xf numFmtId="0" fontId="12" fillId="0" borderId="0" xfId="2" applyFont="1" applyAlignment="1"/>
    <xf numFmtId="0" fontId="11" fillId="0" borderId="0" xfId="2" applyFont="1" applyAlignment="1">
      <alignment horizontal="center"/>
    </xf>
    <xf numFmtId="0" fontId="30" fillId="0" borderId="0" xfId="2"/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12" fillId="4" borderId="38" xfId="2" applyFont="1" applyFill="1" applyBorder="1" applyAlignment="1">
      <alignment horizontal="center" vertical="center" wrapText="1"/>
    </xf>
    <xf numFmtId="4" fontId="12" fillId="4" borderId="14" xfId="2" applyNumberFormat="1" applyFont="1" applyFill="1" applyBorder="1" applyAlignment="1" applyProtection="1">
      <alignment horizontal="right" vertical="center" wrapText="1"/>
    </xf>
    <xf numFmtId="4" fontId="12" fillId="4" borderId="13" xfId="2" applyNumberFormat="1" applyFont="1" applyFill="1" applyBorder="1" applyAlignment="1" applyProtection="1">
      <alignment horizontal="right" vertical="center" wrapText="1"/>
    </xf>
    <xf numFmtId="4" fontId="12" fillId="4" borderId="41" xfId="2" applyNumberFormat="1" applyFont="1" applyFill="1" applyBorder="1" applyAlignment="1" applyProtection="1">
      <alignment horizontal="right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 wrapText="1"/>
    </xf>
    <xf numFmtId="0" fontId="12" fillId="0" borderId="29" xfId="2" applyFont="1" applyBorder="1" applyAlignment="1">
      <alignment horizontal="center" vertical="center" wrapText="1"/>
    </xf>
    <xf numFmtId="0" fontId="31" fillId="0" borderId="0" xfId="2" applyFont="1" applyAlignment="1">
      <alignment horizont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30" xfId="2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4" fontId="16" fillId="0" borderId="38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 wrapText="1"/>
    </xf>
    <xf numFmtId="0" fontId="16" fillId="0" borderId="38" xfId="0" applyFont="1" applyBorder="1" applyAlignment="1">
      <alignment horizontal="center" wrapText="1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2" xfId="2" applyNumberFormat="1" applyFont="1" applyFill="1" applyBorder="1" applyAlignment="1" applyProtection="1">
      <alignment horizontal="center" vertical="center" wrapText="1"/>
    </xf>
    <xf numFmtId="0" fontId="18" fillId="0" borderId="4" xfId="2" applyNumberFormat="1" applyFont="1" applyFill="1" applyBorder="1" applyAlignment="1" applyProtection="1">
      <alignment vertical="center" wrapText="1"/>
    </xf>
    <xf numFmtId="0" fontId="18" fillId="0" borderId="5" xfId="2" applyNumberFormat="1" applyFont="1" applyFill="1" applyBorder="1" applyAlignment="1" applyProtection="1">
      <alignment vertical="center" wrapText="1"/>
    </xf>
    <xf numFmtId="0" fontId="18" fillId="0" borderId="6" xfId="2" applyNumberFormat="1" applyFont="1" applyFill="1" applyBorder="1" applyAlignment="1" applyProtection="1">
      <alignment vertical="center" wrapText="1"/>
    </xf>
    <xf numFmtId="0" fontId="18" fillId="0" borderId="7" xfId="2" applyNumberFormat="1" applyFont="1" applyFill="1" applyBorder="1" applyAlignment="1" applyProtection="1">
      <alignment horizontal="center" vertical="center" wrapText="1"/>
    </xf>
    <xf numFmtId="0" fontId="18" fillId="0" borderId="7" xfId="2" applyNumberFormat="1" applyFont="1" applyFill="1" applyBorder="1" applyAlignment="1" applyProtection="1">
      <alignment vertical="center" wrapText="1"/>
    </xf>
    <xf numFmtId="0" fontId="18" fillId="0" borderId="0" xfId="2" applyNumberFormat="1" applyFont="1" applyFill="1" applyBorder="1" applyAlignment="1" applyProtection="1">
      <alignment vertical="center" wrapText="1"/>
    </xf>
    <xf numFmtId="0" fontId="18" fillId="0" borderId="10" xfId="2" applyNumberFormat="1" applyFont="1" applyFill="1" applyBorder="1" applyAlignment="1" applyProtection="1">
      <alignment horizontal="center" vertical="center" wrapText="1"/>
    </xf>
    <xf numFmtId="0" fontId="18" fillId="0" borderId="12" xfId="2" applyNumberFormat="1" applyFont="1" applyFill="1" applyBorder="1" applyAlignment="1" applyProtection="1">
      <alignment horizontal="center" vertical="center" wrapText="1"/>
    </xf>
    <xf numFmtId="0" fontId="15" fillId="0" borderId="13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5" fillId="0" borderId="12" xfId="2" applyNumberFormat="1" applyFont="1" applyFill="1" applyBorder="1" applyAlignment="1" applyProtection="1">
      <alignment horizontal="center" vertical="center" wrapText="1"/>
    </xf>
    <xf numFmtId="4" fontId="12" fillId="0" borderId="14" xfId="2" applyNumberFormat="1" applyFont="1" applyFill="1" applyBorder="1" applyAlignment="1" applyProtection="1">
      <alignment horizontal="right" vertical="center" wrapText="1"/>
    </xf>
    <xf numFmtId="4" fontId="12" fillId="0" borderId="13" xfId="2" applyNumberFormat="1" applyFont="1" applyFill="1" applyBorder="1" applyAlignment="1" applyProtection="1">
      <alignment horizontal="right" vertical="center" wrapText="1"/>
    </xf>
    <xf numFmtId="4" fontId="12" fillId="0" borderId="12" xfId="2" applyNumberFormat="1" applyFont="1" applyFill="1" applyBorder="1" applyAlignment="1" applyProtection="1">
      <alignment horizontal="right" vertical="center" wrapText="1"/>
    </xf>
    <xf numFmtId="4" fontId="12" fillId="0" borderId="52" xfId="2" applyNumberFormat="1" applyFont="1" applyFill="1" applyBorder="1" applyAlignment="1" applyProtection="1">
      <alignment horizontal="right" vertical="center" wrapText="1"/>
    </xf>
    <xf numFmtId="4" fontId="12" fillId="0" borderId="2" xfId="2" applyNumberFormat="1" applyFont="1" applyFill="1" applyBorder="1" applyAlignment="1" applyProtection="1">
      <alignment horizontal="right" vertical="center" wrapText="1"/>
    </xf>
    <xf numFmtId="4" fontId="12" fillId="0" borderId="3" xfId="2" applyNumberFormat="1" applyFont="1" applyFill="1" applyBorder="1" applyAlignment="1" applyProtection="1">
      <alignment horizontal="righ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2" applyNumberFormat="1" applyFont="1" applyFill="1" applyBorder="1" applyAlignment="1" applyProtection="1">
      <alignment horizontal="right" vertical="center" wrapText="1"/>
    </xf>
    <xf numFmtId="4" fontId="12" fillId="0" borderId="55" xfId="2" applyNumberFormat="1" applyFont="1" applyFill="1" applyBorder="1" applyAlignment="1" applyProtection="1">
      <alignment horizontal="right" vertical="center" wrapText="1"/>
    </xf>
    <xf numFmtId="4" fontId="12" fillId="0" borderId="10" xfId="2" applyNumberFormat="1" applyFont="1" applyFill="1" applyBorder="1" applyAlignment="1" applyProtection="1">
      <alignment horizontal="right" vertical="center" wrapText="1"/>
    </xf>
    <xf numFmtId="4" fontId="12" fillId="0" borderId="11" xfId="2" applyNumberFormat="1" applyFont="1" applyFill="1" applyBorder="1" applyAlignment="1" applyProtection="1">
      <alignment horizontal="right" vertical="center" wrapText="1"/>
    </xf>
    <xf numFmtId="4" fontId="12" fillId="4" borderId="30" xfId="2" applyNumberFormat="1" applyFont="1" applyFill="1" applyBorder="1" applyAlignment="1" applyProtection="1">
      <alignment horizontal="right" vertical="center" wrapText="1"/>
    </xf>
    <xf numFmtId="0" fontId="12" fillId="0" borderId="38" xfId="2" applyNumberFormat="1" applyFont="1" applyFill="1" applyBorder="1" applyAlignment="1" applyProtection="1">
      <alignment horizontal="left" vertical="center" wrapText="1"/>
    </xf>
    <xf numFmtId="4" fontId="12" fillId="0" borderId="38" xfId="2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30" xfId="2" applyNumberFormat="1" applyFont="1" applyFill="1" applyBorder="1" applyAlignment="1" applyProtection="1">
      <alignment horizontal="right" vertical="center" wrapText="1"/>
    </xf>
    <xf numFmtId="4" fontId="12" fillId="0" borderId="9" xfId="2" applyNumberFormat="1" applyFont="1" applyFill="1" applyBorder="1" applyAlignment="1" applyProtection="1">
      <alignment horizontal="right" vertical="center" wrapText="1"/>
    </xf>
    <xf numFmtId="4" fontId="12" fillId="0" borderId="15" xfId="2" applyNumberFormat="1" applyFont="1" applyFill="1" applyBorder="1" applyAlignment="1" applyProtection="1">
      <alignment horizontal="right" vertical="center" wrapText="1"/>
    </xf>
    <xf numFmtId="4" fontId="12" fillId="0" borderId="0" xfId="2" applyNumberFormat="1" applyFont="1" applyFill="1" applyBorder="1" applyAlignment="1" applyProtection="1">
      <alignment horizontal="right" vertical="center" wrapText="1"/>
    </xf>
    <xf numFmtId="4" fontId="12" fillId="0" borderId="7" xfId="2" applyNumberFormat="1" applyFont="1" applyFill="1" applyBorder="1" applyAlignment="1" applyProtection="1">
      <alignment horizontal="right" vertical="center" wrapText="1"/>
    </xf>
    <xf numFmtId="4" fontId="12" fillId="0" borderId="8" xfId="2" applyNumberFormat="1" applyFont="1" applyFill="1" applyBorder="1" applyAlignment="1" applyProtection="1">
      <alignment horizontal="right" vertical="center" wrapText="1"/>
    </xf>
    <xf numFmtId="4" fontId="18" fillId="4" borderId="38" xfId="2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/>
      <protection locked="0"/>
    </xf>
    <xf numFmtId="49" fontId="9" fillId="3" borderId="38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8" xfId="0" applyNumberFormat="1" applyFont="1" applyFill="1" applyBorder="1" applyAlignment="1" applyProtection="1">
      <alignment horizontal="right" vertical="center"/>
      <protection locked="0"/>
    </xf>
    <xf numFmtId="10" fontId="9" fillId="0" borderId="38" xfId="0" applyNumberFormat="1" applyFont="1" applyFill="1" applyBorder="1" applyAlignment="1" applyProtection="1">
      <alignment horizontal="right" vertical="center"/>
      <protection locked="0"/>
    </xf>
    <xf numFmtId="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 vertical="center"/>
    </xf>
    <xf numFmtId="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9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8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Border="1" applyAlignment="1">
      <alignment horizontal="right" vertical="center"/>
    </xf>
    <xf numFmtId="4" fontId="12" fillId="0" borderId="38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 applyProtection="1">
      <alignment horizontal="right" vertical="center"/>
      <protection locked="0"/>
    </xf>
    <xf numFmtId="49" fontId="3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>
      <alignment vertical="center" wrapText="1"/>
    </xf>
    <xf numFmtId="9" fontId="9" fillId="0" borderId="38" xfId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vertical="center" wrapText="1"/>
    </xf>
    <xf numFmtId="4" fontId="3" fillId="0" borderId="38" xfId="0" applyNumberFormat="1" applyFont="1" applyFill="1" applyBorder="1" applyAlignment="1" applyProtection="1">
      <alignment horizontal="center" vertical="center"/>
      <protection locked="0"/>
    </xf>
    <xf numFmtId="9" fontId="3" fillId="0" borderId="38" xfId="1" applyFont="1" applyFill="1" applyBorder="1" applyAlignment="1" applyProtection="1">
      <alignment horizontal="right" vertical="center"/>
      <protection locked="0"/>
    </xf>
    <xf numFmtId="0" fontId="23" fillId="0" borderId="3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>
      <alignment horizontal="right" vertical="center"/>
    </xf>
    <xf numFmtId="4" fontId="4" fillId="0" borderId="38" xfId="0" applyNumberFormat="1" applyFont="1" applyBorder="1"/>
    <xf numFmtId="0" fontId="0" fillId="0" borderId="0" xfId="0" applyAlignment="1">
      <alignment horizontal="center"/>
    </xf>
    <xf numFmtId="0" fontId="9" fillId="0" borderId="70" xfId="0" applyNumberFormat="1" applyFont="1" applyFill="1" applyBorder="1" applyAlignment="1" applyProtection="1">
      <alignment horizontal="center" vertical="center" wrapText="1"/>
    </xf>
    <xf numFmtId="0" fontId="34" fillId="0" borderId="70" xfId="0" applyNumberFormat="1" applyFont="1" applyFill="1" applyBorder="1" applyAlignment="1" applyProtection="1">
      <alignment horizontal="center" vertical="center" wrapText="1"/>
    </xf>
    <xf numFmtId="4" fontId="34" fillId="0" borderId="6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35" fillId="0" borderId="38" xfId="0" applyNumberFormat="1" applyFont="1" applyBorder="1" applyAlignment="1">
      <alignment horizontal="center" vertical="center"/>
    </xf>
    <xf numFmtId="0" fontId="35" fillId="0" borderId="38" xfId="0" applyFont="1" applyBorder="1" applyAlignment="1">
      <alignment vertical="center"/>
    </xf>
    <xf numFmtId="1" fontId="36" fillId="0" borderId="38" xfId="0" applyNumberFormat="1" applyFont="1" applyBorder="1" applyAlignment="1">
      <alignment horizontal="center" vertical="center"/>
    </xf>
    <xf numFmtId="4" fontId="20" fillId="0" borderId="38" xfId="0" applyNumberFormat="1" applyFont="1" applyBorder="1"/>
    <xf numFmtId="0" fontId="25" fillId="0" borderId="0" xfId="0" applyFont="1" applyAlignment="1">
      <alignment horizontal="center"/>
    </xf>
    <xf numFmtId="0" fontId="29" fillId="0" borderId="0" xfId="0" applyFont="1" applyAlignment="1"/>
    <xf numFmtId="49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42" xfId="0" applyNumberFormat="1" applyFont="1" applyFill="1" applyBorder="1" applyAlignment="1" applyProtection="1">
      <alignment horizontal="left"/>
      <protection locked="0"/>
    </xf>
    <xf numFmtId="49" fontId="3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8" fillId="0" borderId="8" xfId="2" applyNumberFormat="1" applyFont="1" applyFill="1" applyBorder="1" applyAlignment="1" applyProtection="1">
      <alignment horizontal="center" vertical="center" wrapText="1"/>
    </xf>
    <xf numFmtId="0" fontId="18" fillId="0" borderId="11" xfId="2" applyNumberFormat="1" applyFont="1" applyFill="1" applyBorder="1" applyAlignment="1" applyProtection="1">
      <alignment horizontal="center" vertical="center" wrapText="1"/>
    </xf>
    <xf numFmtId="0" fontId="18" fillId="0" borderId="2" xfId="2" applyNumberFormat="1" applyFont="1" applyFill="1" applyBorder="1" applyAlignment="1" applyProtection="1">
      <alignment horizontal="center" vertical="center" wrapText="1"/>
    </xf>
    <xf numFmtId="0" fontId="18" fillId="0" borderId="9" xfId="2" applyNumberFormat="1" applyFont="1" applyFill="1" applyBorder="1" applyAlignment="1" applyProtection="1">
      <alignment horizontal="center" vertical="center" wrapText="1"/>
    </xf>
    <xf numFmtId="0" fontId="18" fillId="0" borderId="3" xfId="2" applyNumberFormat="1" applyFont="1" applyFill="1" applyBorder="1" applyAlignment="1" applyProtection="1">
      <alignment horizontal="center" vertical="center" wrapText="1"/>
    </xf>
    <xf numFmtId="0" fontId="33" fillId="0" borderId="3" xfId="2" applyNumberFormat="1" applyFont="1" applyFill="1" applyBorder="1" applyAlignment="1" applyProtection="1">
      <alignment horizontal="center" vertical="center" wrapText="1"/>
    </xf>
    <xf numFmtId="0" fontId="33" fillId="0" borderId="11" xfId="2" applyNumberFormat="1" applyFont="1" applyFill="1" applyBorder="1" applyAlignment="1" applyProtection="1">
      <alignment horizontal="center" vertical="center" wrapText="1"/>
    </xf>
    <xf numFmtId="0" fontId="18" fillId="0" borderId="7" xfId="2" applyNumberFormat="1" applyFont="1" applyFill="1" applyBorder="1" applyAlignment="1" applyProtection="1">
      <alignment horizontal="center" vertical="center" wrapText="1"/>
    </xf>
    <xf numFmtId="0" fontId="18" fillId="0" borderId="10" xfId="2" applyNumberFormat="1" applyFont="1" applyFill="1" applyBorder="1" applyAlignment="1" applyProtection="1">
      <alignment horizontal="center" vertical="center" wrapText="1"/>
    </xf>
    <xf numFmtId="0" fontId="12" fillId="4" borderId="53" xfId="2" applyNumberFormat="1" applyFont="1" applyFill="1" applyBorder="1" applyAlignment="1" applyProtection="1">
      <alignment horizontal="center" vertical="center" wrapText="1"/>
    </xf>
    <xf numFmtId="0" fontId="12" fillId="4" borderId="8" xfId="2" applyNumberFormat="1" applyFont="1" applyFill="1" applyBorder="1" applyAlignment="1" applyProtection="1">
      <alignment horizontal="center" vertical="center" wrapText="1"/>
    </xf>
    <xf numFmtId="0" fontId="12" fillId="4" borderId="11" xfId="2" applyNumberFormat="1" applyFont="1" applyFill="1" applyBorder="1" applyAlignment="1" applyProtection="1">
      <alignment horizontal="center" vertical="center" wrapText="1"/>
    </xf>
    <xf numFmtId="0" fontId="12" fillId="4" borderId="54" xfId="2" applyNumberFormat="1" applyFont="1" applyFill="1" applyBorder="1" applyAlignment="1" applyProtection="1">
      <alignment horizontal="center" vertical="center" wrapText="1"/>
    </xf>
    <xf numFmtId="0" fontId="12" fillId="4" borderId="7" xfId="2" applyNumberFormat="1" applyFont="1" applyFill="1" applyBorder="1" applyAlignment="1" applyProtection="1">
      <alignment horizontal="center" vertical="center" wrapText="1"/>
    </xf>
    <xf numFmtId="0" fontId="12" fillId="4" borderId="10" xfId="2" applyNumberFormat="1" applyFont="1" applyFill="1" applyBorder="1" applyAlignment="1" applyProtection="1">
      <alignment horizontal="center" vertical="center" wrapText="1"/>
    </xf>
    <xf numFmtId="0" fontId="12" fillId="0" borderId="3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0" fontId="12" fillId="0" borderId="10" xfId="2" applyNumberFormat="1" applyFont="1" applyFill="1" applyBorder="1" applyAlignment="1" applyProtection="1">
      <alignment horizontal="center" vertical="center" wrapText="1"/>
    </xf>
    <xf numFmtId="0" fontId="12" fillId="4" borderId="3" xfId="2" quotePrefix="1" applyNumberFormat="1" applyFont="1" applyFill="1" applyBorder="1" applyAlignment="1" applyProtection="1">
      <alignment horizontal="center" vertical="center" wrapText="1"/>
    </xf>
    <xf numFmtId="0" fontId="12" fillId="4" borderId="2" xfId="2" applyNumberFormat="1" applyFont="1" applyFill="1" applyBorder="1" applyAlignment="1" applyProtection="1">
      <alignment horizontal="center" vertical="center" wrapText="1"/>
    </xf>
    <xf numFmtId="0" fontId="12" fillId="0" borderId="3" xfId="2" quotePrefix="1" applyNumberFormat="1" applyFont="1" applyFill="1" applyBorder="1" applyAlignment="1" applyProtection="1">
      <alignment horizontal="center" vertical="center" wrapText="1"/>
    </xf>
    <xf numFmtId="0" fontId="12" fillId="4" borderId="3" xfId="2" applyNumberFormat="1" applyFont="1" applyFill="1" applyBorder="1" applyAlignment="1" applyProtection="1">
      <alignment horizontal="center" vertical="center" wrapText="1"/>
    </xf>
    <xf numFmtId="0" fontId="12" fillId="0" borderId="38" xfId="2" applyNumberFormat="1" applyFont="1" applyFill="1" applyBorder="1" applyAlignment="1" applyProtection="1">
      <alignment horizontal="center" vertical="center" wrapText="1"/>
    </xf>
    <xf numFmtId="0" fontId="12" fillId="4" borderId="38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left" vertical="center" wrapText="1"/>
    </xf>
    <xf numFmtId="0" fontId="12" fillId="0" borderId="10" xfId="2" applyNumberFormat="1" applyFont="1" applyFill="1" applyBorder="1" applyAlignment="1" applyProtection="1">
      <alignment horizontal="left" vertical="center" wrapText="1"/>
    </xf>
    <xf numFmtId="0" fontId="12" fillId="0" borderId="56" xfId="2" applyNumberFormat="1" applyFont="1" applyFill="1" applyBorder="1" applyAlignment="1" applyProtection="1">
      <alignment horizontal="center" vertical="center" wrapText="1"/>
    </xf>
    <xf numFmtId="0" fontId="12" fillId="0" borderId="43" xfId="2" applyNumberFormat="1" applyFont="1" applyFill="1" applyBorder="1" applyAlignment="1" applyProtection="1">
      <alignment horizontal="left" vertical="center" wrapText="1"/>
    </xf>
    <xf numFmtId="0" fontId="12" fillId="0" borderId="45" xfId="2" applyNumberFormat="1" applyFont="1" applyFill="1" applyBorder="1" applyAlignment="1" applyProtection="1">
      <alignment horizontal="left" vertical="center" wrapText="1"/>
    </xf>
    <xf numFmtId="0" fontId="12" fillId="0" borderId="57" xfId="2" applyNumberFormat="1" applyFont="1" applyFill="1" applyBorder="1" applyAlignment="1" applyProtection="1">
      <alignment horizontal="left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0" borderId="62" xfId="0" applyNumberFormat="1" applyFont="1" applyFill="1" applyBorder="1" applyAlignment="1" applyProtection="1">
      <alignment horizontal="left" vertical="center" wrapText="1"/>
    </xf>
    <xf numFmtId="0" fontId="3" fillId="0" borderId="63" xfId="0" applyNumberFormat="1" applyFont="1" applyFill="1" applyBorder="1" applyAlignment="1" applyProtection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61" xfId="0" applyNumberFormat="1" applyFont="1" applyFill="1" applyBorder="1" applyAlignment="1" applyProtection="1">
      <alignment horizontal="center" vertical="center" wrapText="1"/>
    </xf>
    <xf numFmtId="0" fontId="9" fillId="0" borderId="63" xfId="0" applyNumberFormat="1" applyFont="1" applyFill="1" applyBorder="1" applyAlignment="1" applyProtection="1">
      <alignment horizontal="center" vertical="center" wrapText="1"/>
    </xf>
    <xf numFmtId="0" fontId="9" fillId="0" borderId="64" xfId="0" applyNumberFormat="1" applyFont="1" applyFill="1" applyBorder="1" applyAlignment="1" applyProtection="1">
      <alignment horizontal="center" vertical="center" wrapText="1"/>
    </xf>
    <xf numFmtId="0" fontId="9" fillId="0" borderId="68" xfId="0" applyNumberFormat="1" applyFont="1" applyFill="1" applyBorder="1" applyAlignment="1" applyProtection="1">
      <alignment horizontal="center" vertical="center" wrapText="1"/>
    </xf>
    <xf numFmtId="0" fontId="9" fillId="0" borderId="67" xfId="0" applyNumberFormat="1" applyFont="1" applyFill="1" applyBorder="1" applyAlignment="1" applyProtection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65" xfId="0" applyNumberFormat="1" applyFont="1" applyFill="1" applyBorder="1" applyAlignment="1" applyProtection="1">
      <alignment horizontal="center" vertical="center" wrapText="1"/>
    </xf>
    <xf numFmtId="0" fontId="9" fillId="0" borderId="66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69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topLeftCell="A81" zoomScale="115" zoomScaleNormal="115" workbookViewId="0">
      <selection activeCell="F1" sqref="F1"/>
    </sheetView>
  </sheetViews>
  <sheetFormatPr defaultRowHeight="15"/>
  <cols>
    <col min="1" max="1" width="4.5" style="1" customWidth="1"/>
    <col min="2" max="2" width="7.875" style="1" customWidth="1"/>
    <col min="3" max="3" width="4.875" style="1" customWidth="1"/>
    <col min="4" max="4" width="59.25" style="1" customWidth="1"/>
    <col min="5" max="5" width="11.125" style="6" customWidth="1"/>
    <col min="6" max="6" width="13.375" style="6" customWidth="1"/>
    <col min="7" max="7" width="10.625" style="70" customWidth="1"/>
    <col min="8" max="8" width="9" style="1"/>
    <col min="9" max="9" width="9.75" style="1" bestFit="1" customWidth="1"/>
    <col min="10" max="16384" width="9" style="1"/>
  </cols>
  <sheetData>
    <row r="1" spans="1:7" ht="14.25" customHeight="1">
      <c r="G1" s="9" t="s">
        <v>357</v>
      </c>
    </row>
    <row r="2" spans="1:7" ht="14.25" customHeight="1">
      <c r="E2" s="12"/>
      <c r="G2" s="199" t="s">
        <v>415</v>
      </c>
    </row>
    <row r="3" spans="1:7" ht="15.75" customHeight="1">
      <c r="A3" s="304" t="s">
        <v>447</v>
      </c>
      <c r="B3" s="304"/>
      <c r="C3" s="304"/>
      <c r="D3" s="304"/>
      <c r="E3" s="305"/>
    </row>
    <row r="4" spans="1:7" ht="14.25" customHeight="1">
      <c r="A4" s="2"/>
      <c r="B4" s="2"/>
      <c r="C4" s="3"/>
      <c r="D4" s="3"/>
    </row>
    <row r="5" spans="1:7" s="4" customFormat="1" ht="27" customHeight="1">
      <c r="A5" s="130" t="s">
        <v>0</v>
      </c>
      <c r="B5" s="130" t="s">
        <v>96</v>
      </c>
      <c r="C5" s="130" t="s">
        <v>1</v>
      </c>
      <c r="D5" s="130" t="s">
        <v>2</v>
      </c>
      <c r="E5" s="131" t="s">
        <v>3</v>
      </c>
      <c r="F5" s="59" t="s">
        <v>373</v>
      </c>
      <c r="G5" s="132" t="s">
        <v>372</v>
      </c>
    </row>
    <row r="6" spans="1:7" s="5" customFormat="1" ht="12" customHeight="1">
      <c r="A6" s="47" t="s">
        <v>4</v>
      </c>
      <c r="B6" s="47" t="s">
        <v>106</v>
      </c>
      <c r="C6" s="47" t="s">
        <v>245</v>
      </c>
      <c r="D6" s="47" t="s">
        <v>107</v>
      </c>
      <c r="E6" s="49" t="s">
        <v>108</v>
      </c>
      <c r="F6" s="74">
        <v>6</v>
      </c>
      <c r="G6" s="75">
        <v>7</v>
      </c>
    </row>
    <row r="7" spans="1:7" ht="14.25" customHeight="1">
      <c r="A7" s="311" t="s">
        <v>5</v>
      </c>
      <c r="B7" s="311"/>
      <c r="C7" s="311"/>
      <c r="D7" s="311"/>
      <c r="E7" s="312"/>
      <c r="F7" s="68"/>
      <c r="G7" s="71"/>
    </row>
    <row r="8" spans="1:7" s="4" customFormat="1" ht="15" customHeight="1">
      <c r="A8" s="148" t="s">
        <v>122</v>
      </c>
      <c r="B8" s="149"/>
      <c r="C8" s="149"/>
      <c r="D8" s="128" t="s">
        <v>123</v>
      </c>
      <c r="E8" s="152">
        <f>E9</f>
        <v>209095.04000000001</v>
      </c>
      <c r="F8" s="152">
        <f>F9</f>
        <v>209095.04000000001</v>
      </c>
      <c r="G8" s="129">
        <f>(F8/E8)*100</f>
        <v>100</v>
      </c>
    </row>
    <row r="9" spans="1:7" s="4" customFormat="1" ht="17.25" customHeight="1">
      <c r="A9" s="150"/>
      <c r="B9" s="151" t="s">
        <v>129</v>
      </c>
      <c r="C9" s="150"/>
      <c r="D9" s="66" t="s">
        <v>130</v>
      </c>
      <c r="E9" s="153">
        <f>E10</f>
        <v>209095.04000000001</v>
      </c>
      <c r="F9" s="153">
        <f>F10</f>
        <v>209095.04000000001</v>
      </c>
      <c r="G9" s="69">
        <f t="shared" ref="G9:G10" si="0">(F9/E9)*100</f>
        <v>100</v>
      </c>
    </row>
    <row r="10" spans="1:7" ht="27" customHeight="1">
      <c r="A10" s="150"/>
      <c r="B10" s="150"/>
      <c r="C10" s="150">
        <v>2010</v>
      </c>
      <c r="D10" s="66" t="s">
        <v>29</v>
      </c>
      <c r="E10" s="153">
        <v>209095.04000000001</v>
      </c>
      <c r="F10" s="154">
        <v>209095.04000000001</v>
      </c>
      <c r="G10" s="69">
        <f t="shared" si="0"/>
        <v>100</v>
      </c>
    </row>
    <row r="11" spans="1:7" ht="15" customHeight="1">
      <c r="A11" s="113" t="s">
        <v>6</v>
      </c>
      <c r="B11" s="114"/>
      <c r="C11" s="114"/>
      <c r="D11" s="115" t="s">
        <v>7</v>
      </c>
      <c r="E11" s="116">
        <f>E12</f>
        <v>31000</v>
      </c>
      <c r="F11" s="118">
        <f>F12</f>
        <v>30822.21</v>
      </c>
      <c r="G11" s="117">
        <f>(F11/E11)*100</f>
        <v>99.426483870967743</v>
      </c>
    </row>
    <row r="12" spans="1:7" s="4" customFormat="1" ht="15" customHeight="1">
      <c r="A12" s="141"/>
      <c r="B12" s="48" t="s">
        <v>131</v>
      </c>
      <c r="C12" s="141"/>
      <c r="D12" s="64" t="s">
        <v>132</v>
      </c>
      <c r="E12" s="67">
        <f>E13</f>
        <v>31000</v>
      </c>
      <c r="F12" s="73">
        <f>F13</f>
        <v>30822.21</v>
      </c>
      <c r="G12" s="71">
        <f t="shared" ref="G12:G104" si="1">(F12/E12)*100</f>
        <v>99.426483870967743</v>
      </c>
    </row>
    <row r="13" spans="1:7" ht="15" customHeight="1">
      <c r="A13" s="141"/>
      <c r="B13" s="141"/>
      <c r="C13" s="48" t="s">
        <v>26</v>
      </c>
      <c r="D13" s="64" t="s">
        <v>27</v>
      </c>
      <c r="E13" s="67">
        <v>31000</v>
      </c>
      <c r="F13" s="73">
        <v>30822.21</v>
      </c>
      <c r="G13" s="71">
        <f t="shared" si="1"/>
        <v>99.426483870967743</v>
      </c>
    </row>
    <row r="14" spans="1:7" ht="17.25" customHeight="1">
      <c r="A14" s="113" t="s">
        <v>133</v>
      </c>
      <c r="B14" s="114"/>
      <c r="C14" s="114"/>
      <c r="D14" s="115" t="s">
        <v>134</v>
      </c>
      <c r="E14" s="118">
        <f>E15</f>
        <v>170491.18</v>
      </c>
      <c r="F14" s="118">
        <f>F15</f>
        <v>160289.33000000002</v>
      </c>
      <c r="G14" s="117">
        <f t="shared" si="1"/>
        <v>94.016200720764573</v>
      </c>
    </row>
    <row r="15" spans="1:7" ht="15" customHeight="1">
      <c r="A15" s="141"/>
      <c r="B15" s="48" t="s">
        <v>135</v>
      </c>
      <c r="C15" s="141"/>
      <c r="D15" s="64" t="s">
        <v>136</v>
      </c>
      <c r="E15" s="73">
        <f>SUM(E16:E17)</f>
        <v>170491.18</v>
      </c>
      <c r="F15" s="73">
        <f>SUM(F16:F17)</f>
        <v>160289.33000000002</v>
      </c>
      <c r="G15" s="71">
        <f t="shared" si="1"/>
        <v>94.016200720764573</v>
      </c>
    </row>
    <row r="16" spans="1:7" s="4" customFormat="1" ht="15" customHeight="1">
      <c r="A16" s="141"/>
      <c r="B16" s="141"/>
      <c r="C16" s="48" t="s">
        <v>346</v>
      </c>
      <c r="D16" s="64" t="s">
        <v>347</v>
      </c>
      <c r="E16" s="67">
        <v>4000</v>
      </c>
      <c r="F16" s="73">
        <v>1033.2</v>
      </c>
      <c r="G16" s="71">
        <f t="shared" si="1"/>
        <v>25.830000000000002</v>
      </c>
    </row>
    <row r="17" spans="1:7" s="4" customFormat="1" ht="15" customHeight="1">
      <c r="A17" s="141"/>
      <c r="B17" s="141"/>
      <c r="C17" s="48" t="s">
        <v>26</v>
      </c>
      <c r="D17" s="64" t="s">
        <v>27</v>
      </c>
      <c r="E17" s="67">
        <v>166491.18</v>
      </c>
      <c r="F17" s="73">
        <v>159256.13</v>
      </c>
      <c r="G17" s="71">
        <f t="shared" si="1"/>
        <v>95.654394424977951</v>
      </c>
    </row>
    <row r="18" spans="1:7" ht="15" customHeight="1">
      <c r="A18" s="113" t="s">
        <v>10</v>
      </c>
      <c r="B18" s="114"/>
      <c r="C18" s="114"/>
      <c r="D18" s="115" t="s">
        <v>11</v>
      </c>
      <c r="E18" s="116">
        <f>E19+E21+E25+E27</f>
        <v>1304142.01</v>
      </c>
      <c r="F18" s="116">
        <f>F19+F21+F25+F27</f>
        <v>1277133.58</v>
      </c>
      <c r="G18" s="117">
        <f t="shared" si="1"/>
        <v>97.929026916324858</v>
      </c>
    </row>
    <row r="19" spans="1:7" ht="15.75" customHeight="1">
      <c r="A19" s="141"/>
      <c r="B19" s="48" t="s">
        <v>137</v>
      </c>
      <c r="C19" s="141"/>
      <c r="D19" s="64" t="s">
        <v>138</v>
      </c>
      <c r="E19" s="67">
        <f>E20</f>
        <v>500</v>
      </c>
      <c r="F19" s="73">
        <f>F20</f>
        <v>492</v>
      </c>
      <c r="G19" s="71">
        <f t="shared" si="1"/>
        <v>98.4</v>
      </c>
    </row>
    <row r="20" spans="1:7" ht="15" customHeight="1">
      <c r="A20" s="141"/>
      <c r="B20" s="141"/>
      <c r="C20" s="48" t="s">
        <v>12</v>
      </c>
      <c r="D20" s="64" t="s">
        <v>13</v>
      </c>
      <c r="E20" s="67">
        <v>500</v>
      </c>
      <c r="F20" s="73">
        <v>492</v>
      </c>
      <c r="G20" s="71">
        <f t="shared" si="1"/>
        <v>98.4</v>
      </c>
    </row>
    <row r="21" spans="1:7" s="4" customFormat="1" ht="15" customHeight="1">
      <c r="A21" s="141"/>
      <c r="B21" s="48" t="s">
        <v>139</v>
      </c>
      <c r="C21" s="141"/>
      <c r="D21" s="64" t="s">
        <v>140</v>
      </c>
      <c r="E21" s="85">
        <f>SUM(E22:E24)</f>
        <v>26300</v>
      </c>
      <c r="F21" s="73">
        <f>SUM(F22:F24)</f>
        <v>30536.73</v>
      </c>
      <c r="G21" s="71">
        <f t="shared" si="1"/>
        <v>116.10923954372623</v>
      </c>
    </row>
    <row r="22" spans="1:7" s="4" customFormat="1" ht="14.25" customHeight="1">
      <c r="A22" s="141"/>
      <c r="B22" s="48"/>
      <c r="C22" s="78" t="s">
        <v>12</v>
      </c>
      <c r="D22" s="79" t="s">
        <v>13</v>
      </c>
      <c r="E22" s="86">
        <v>26000</v>
      </c>
      <c r="F22" s="73">
        <v>24108</v>
      </c>
      <c r="G22" s="71">
        <f t="shared" si="1"/>
        <v>92.723076923076917</v>
      </c>
    </row>
    <row r="23" spans="1:7" s="4" customFormat="1" ht="15" customHeight="1">
      <c r="A23" s="141"/>
      <c r="B23" s="76"/>
      <c r="C23" s="82" t="s">
        <v>18</v>
      </c>
      <c r="D23" s="64" t="s">
        <v>19</v>
      </c>
      <c r="E23" s="92" t="s">
        <v>124</v>
      </c>
      <c r="F23" s="73">
        <v>6128.73</v>
      </c>
      <c r="G23" s="71">
        <v>0</v>
      </c>
    </row>
    <row r="24" spans="1:7" ht="15" customHeight="1">
      <c r="A24" s="87"/>
      <c r="B24" s="88"/>
      <c r="C24" s="89" t="s">
        <v>26</v>
      </c>
      <c r="D24" s="79" t="s">
        <v>27</v>
      </c>
      <c r="E24" s="90">
        <v>300</v>
      </c>
      <c r="F24" s="73">
        <v>300</v>
      </c>
      <c r="G24" s="71">
        <f t="shared" si="1"/>
        <v>100</v>
      </c>
    </row>
    <row r="25" spans="1:7" ht="15" customHeight="1">
      <c r="A25" s="82"/>
      <c r="B25" s="82" t="s">
        <v>141</v>
      </c>
      <c r="C25" s="93"/>
      <c r="D25" s="83" t="s">
        <v>142</v>
      </c>
      <c r="E25" s="94">
        <f>SUM(E26:E26)</f>
        <v>5343.11</v>
      </c>
      <c r="F25" s="94">
        <f>SUM(F26:F26)</f>
        <v>5343.11</v>
      </c>
      <c r="G25" s="95">
        <f t="shared" si="1"/>
        <v>100</v>
      </c>
    </row>
    <row r="26" spans="1:7" ht="15" customHeight="1">
      <c r="A26" s="82"/>
      <c r="B26" s="82"/>
      <c r="C26" s="84" t="s">
        <v>26</v>
      </c>
      <c r="D26" s="79" t="s">
        <v>27</v>
      </c>
      <c r="E26" s="73">
        <v>5343.11</v>
      </c>
      <c r="F26" s="73">
        <v>5343.11</v>
      </c>
      <c r="G26" s="71">
        <f t="shared" si="1"/>
        <v>100</v>
      </c>
    </row>
    <row r="27" spans="1:7" ht="17.25" customHeight="1">
      <c r="A27" s="82"/>
      <c r="B27" s="91" t="s">
        <v>143</v>
      </c>
      <c r="C27" s="82"/>
      <c r="D27" s="83" t="s">
        <v>144</v>
      </c>
      <c r="E27" s="92">
        <f>SUM(E28:E29)</f>
        <v>1271998.8999999999</v>
      </c>
      <c r="F27" s="92">
        <f>SUM(F28:F29)</f>
        <v>1240761.74</v>
      </c>
      <c r="G27" s="71">
        <f t="shared" si="1"/>
        <v>97.544246303986597</v>
      </c>
    </row>
    <row r="28" spans="1:7" ht="38.25" customHeight="1">
      <c r="A28" s="82"/>
      <c r="B28" s="91"/>
      <c r="C28" s="97" t="s">
        <v>8</v>
      </c>
      <c r="D28" s="79" t="s">
        <v>9</v>
      </c>
      <c r="E28" s="102">
        <v>20000</v>
      </c>
      <c r="F28" s="101">
        <v>19585.05</v>
      </c>
      <c r="G28" s="98">
        <f>(F28/E28)*100</f>
        <v>97.925249999999991</v>
      </c>
    </row>
    <row r="29" spans="1:7" ht="15.75" customHeight="1">
      <c r="A29" s="80"/>
      <c r="B29" s="96"/>
      <c r="C29" s="99" t="s">
        <v>26</v>
      </c>
      <c r="D29" s="83" t="s">
        <v>27</v>
      </c>
      <c r="E29" s="100">
        <v>1251998.8999999999</v>
      </c>
      <c r="F29" s="73">
        <v>1221176.69</v>
      </c>
      <c r="G29" s="71">
        <f>(F29/E29)*100</f>
        <v>97.538159977616601</v>
      </c>
    </row>
    <row r="30" spans="1:7" ht="15" customHeight="1">
      <c r="A30" s="113" t="s">
        <v>87</v>
      </c>
      <c r="B30" s="114"/>
      <c r="C30" s="124"/>
      <c r="D30" s="125" t="s">
        <v>88</v>
      </c>
      <c r="E30" s="126">
        <f>E31+E35</f>
        <v>1186520</v>
      </c>
      <c r="F30" s="126">
        <f>F31+F35</f>
        <v>1181982.2000000002</v>
      </c>
      <c r="G30" s="127">
        <f t="shared" ref="G30" si="2">G31</f>
        <v>99.617599116714999</v>
      </c>
    </row>
    <row r="31" spans="1:7" s="4" customFormat="1" ht="15" customHeight="1">
      <c r="A31" s="141"/>
      <c r="B31" s="48" t="s">
        <v>145</v>
      </c>
      <c r="C31" s="141"/>
      <c r="D31" s="81" t="s">
        <v>146</v>
      </c>
      <c r="E31" s="67">
        <f>SUM(E32:E34)</f>
        <v>1186480</v>
      </c>
      <c r="F31" s="67">
        <f>SUM(F32:F34)</f>
        <v>1181942.8900000001</v>
      </c>
      <c r="G31" s="71">
        <f t="shared" si="1"/>
        <v>99.617599116714999</v>
      </c>
    </row>
    <row r="32" spans="1:7" s="4" customFormat="1" ht="38.25" customHeight="1">
      <c r="A32" s="141"/>
      <c r="B32" s="48"/>
      <c r="C32" s="78" t="s">
        <v>8</v>
      </c>
      <c r="D32" s="79" t="s">
        <v>9</v>
      </c>
      <c r="E32" s="105">
        <v>9100</v>
      </c>
      <c r="F32" s="90">
        <v>9077.5300000000007</v>
      </c>
      <c r="G32" s="98">
        <f>(F32/E32)*100</f>
        <v>99.753076923076932</v>
      </c>
    </row>
    <row r="33" spans="1:7" s="4" customFormat="1" ht="15" customHeight="1">
      <c r="A33" s="141"/>
      <c r="B33" s="76"/>
      <c r="C33" s="103" t="s">
        <v>12</v>
      </c>
      <c r="D33" s="79" t="s">
        <v>13</v>
      </c>
      <c r="E33" s="92">
        <v>7380</v>
      </c>
      <c r="F33" s="73">
        <v>7380</v>
      </c>
      <c r="G33" s="71">
        <f>(F33/E33)*100</f>
        <v>100</v>
      </c>
    </row>
    <row r="34" spans="1:7" ht="15" customHeight="1">
      <c r="A34" s="87"/>
      <c r="B34" s="88"/>
      <c r="C34" s="89" t="s">
        <v>26</v>
      </c>
      <c r="D34" s="106" t="s">
        <v>27</v>
      </c>
      <c r="E34" s="90">
        <v>1170000</v>
      </c>
      <c r="F34" s="90">
        <v>1165485.3600000001</v>
      </c>
      <c r="G34" s="98">
        <f>(F34/E34)*100</f>
        <v>99.614133333333342</v>
      </c>
    </row>
    <row r="35" spans="1:7" ht="15" customHeight="1">
      <c r="A35" s="82"/>
      <c r="B35" s="82" t="s">
        <v>147</v>
      </c>
      <c r="C35" s="84"/>
      <c r="D35" s="104" t="s">
        <v>130</v>
      </c>
      <c r="E35" s="73">
        <f>E36</f>
        <v>40</v>
      </c>
      <c r="F35" s="73">
        <f>F36</f>
        <v>39.31</v>
      </c>
      <c r="G35" s="98">
        <f t="shared" ref="G35:G36" si="3">(F35/E35)*100</f>
        <v>98.275000000000006</v>
      </c>
    </row>
    <row r="36" spans="1:7" ht="15" customHeight="1">
      <c r="A36" s="82"/>
      <c r="B36" s="82"/>
      <c r="C36" s="99" t="s">
        <v>26</v>
      </c>
      <c r="D36" s="104" t="s">
        <v>27</v>
      </c>
      <c r="E36" s="100">
        <v>40</v>
      </c>
      <c r="F36" s="73">
        <v>39.31</v>
      </c>
      <c r="G36" s="71">
        <f t="shared" si="3"/>
        <v>98.275000000000006</v>
      </c>
    </row>
    <row r="37" spans="1:7" s="4" customFormat="1" ht="18" customHeight="1">
      <c r="A37" s="123" t="s">
        <v>14</v>
      </c>
      <c r="B37" s="120"/>
      <c r="C37" s="124"/>
      <c r="D37" s="125" t="s">
        <v>15</v>
      </c>
      <c r="E37" s="126">
        <f>E38</f>
        <v>280240.33</v>
      </c>
      <c r="F37" s="126">
        <f t="shared" ref="F37:G37" si="4">F38</f>
        <v>223525.65</v>
      </c>
      <c r="G37" s="142">
        <f t="shared" si="4"/>
        <v>79.762127742284633</v>
      </c>
    </row>
    <row r="38" spans="1:7" ht="15" customHeight="1">
      <c r="A38" s="141"/>
      <c r="B38" s="48" t="s">
        <v>148</v>
      </c>
      <c r="C38" s="141"/>
      <c r="D38" s="81" t="s">
        <v>149</v>
      </c>
      <c r="E38" s="67">
        <f>SUM(E39:E42)</f>
        <v>280240.33</v>
      </c>
      <c r="F38" s="67">
        <f>SUM(F39:F42)</f>
        <v>223525.65</v>
      </c>
      <c r="G38" s="71">
        <f t="shared" si="1"/>
        <v>79.762127742284633</v>
      </c>
    </row>
    <row r="39" spans="1:7" s="4" customFormat="1" ht="15" customHeight="1">
      <c r="A39" s="141"/>
      <c r="B39" s="141"/>
      <c r="C39" s="48" t="s">
        <v>16</v>
      </c>
      <c r="D39" s="64" t="s">
        <v>17</v>
      </c>
      <c r="E39" s="67">
        <v>16800</v>
      </c>
      <c r="F39" s="73">
        <v>14777.85</v>
      </c>
      <c r="G39" s="71">
        <f t="shared" si="1"/>
        <v>87.963392857142864</v>
      </c>
    </row>
    <row r="40" spans="1:7" ht="39" customHeight="1">
      <c r="A40" s="141"/>
      <c r="B40" s="141"/>
      <c r="C40" s="48" t="s">
        <v>8</v>
      </c>
      <c r="D40" s="64" t="s">
        <v>9</v>
      </c>
      <c r="E40" s="85">
        <v>200000</v>
      </c>
      <c r="F40" s="73">
        <v>199143.24</v>
      </c>
      <c r="G40" s="71">
        <f t="shared" si="1"/>
        <v>99.571619999999996</v>
      </c>
    </row>
    <row r="41" spans="1:7" ht="15" customHeight="1">
      <c r="A41" s="141"/>
      <c r="B41" s="141"/>
      <c r="C41" s="48" t="s">
        <v>18</v>
      </c>
      <c r="D41" s="64" t="s">
        <v>19</v>
      </c>
      <c r="E41" s="67">
        <v>6200</v>
      </c>
      <c r="F41" s="73">
        <v>7066.44</v>
      </c>
      <c r="G41" s="71">
        <f t="shared" si="1"/>
        <v>113.97483870967741</v>
      </c>
    </row>
    <row r="42" spans="1:7" ht="16.5" customHeight="1">
      <c r="A42" s="141"/>
      <c r="B42" s="141"/>
      <c r="C42" s="48" t="s">
        <v>26</v>
      </c>
      <c r="D42" s="64" t="s">
        <v>27</v>
      </c>
      <c r="E42" s="85">
        <v>57240.33</v>
      </c>
      <c r="F42" s="73">
        <v>2538.12</v>
      </c>
      <c r="G42" s="71">
        <f t="shared" si="1"/>
        <v>4.4341463440200286</v>
      </c>
    </row>
    <row r="43" spans="1:7" ht="15" customHeight="1">
      <c r="A43" s="113" t="s">
        <v>20</v>
      </c>
      <c r="B43" s="114"/>
      <c r="C43" s="114"/>
      <c r="D43" s="115" t="s">
        <v>21</v>
      </c>
      <c r="E43" s="116">
        <f>E44+E46</f>
        <v>30983.599999999999</v>
      </c>
      <c r="F43" s="116">
        <f>F44+F46</f>
        <v>30470.059999999998</v>
      </c>
      <c r="G43" s="117">
        <f t="shared" si="1"/>
        <v>98.3425425063582</v>
      </c>
    </row>
    <row r="44" spans="1:7" ht="15" customHeight="1">
      <c r="A44" s="48"/>
      <c r="B44" s="141" t="s">
        <v>150</v>
      </c>
      <c r="C44" s="141"/>
      <c r="D44" s="64" t="s">
        <v>151</v>
      </c>
      <c r="E44" s="67">
        <f>E45</f>
        <v>1983.6</v>
      </c>
      <c r="F44" s="67">
        <f>F45</f>
        <v>1983.6</v>
      </c>
      <c r="G44" s="71">
        <f t="shared" si="1"/>
        <v>100</v>
      </c>
    </row>
    <row r="45" spans="1:7" ht="15" customHeight="1">
      <c r="A45" s="48"/>
      <c r="B45" s="141"/>
      <c r="C45" s="108" t="s">
        <v>26</v>
      </c>
      <c r="D45" s="64" t="s">
        <v>27</v>
      </c>
      <c r="E45" s="67">
        <v>1983.6</v>
      </c>
      <c r="F45" s="67">
        <v>1983.6</v>
      </c>
      <c r="G45" s="71">
        <f t="shared" si="1"/>
        <v>100</v>
      </c>
    </row>
    <row r="46" spans="1:7" ht="16.5" customHeight="1">
      <c r="A46" s="141"/>
      <c r="B46" s="48" t="s">
        <v>152</v>
      </c>
      <c r="C46" s="141"/>
      <c r="D46" s="64" t="s">
        <v>153</v>
      </c>
      <c r="E46" s="67">
        <f>SUM(E47:E50)</f>
        <v>29000</v>
      </c>
      <c r="F46" s="67">
        <f>SUM(F47:F50)</f>
        <v>28486.46</v>
      </c>
      <c r="G46" s="71">
        <f t="shared" si="1"/>
        <v>98.229172413793094</v>
      </c>
    </row>
    <row r="47" spans="1:7" ht="34.5" customHeight="1">
      <c r="A47" s="141"/>
      <c r="B47" s="141"/>
      <c r="C47" s="48" t="s">
        <v>8</v>
      </c>
      <c r="D47" s="64" t="s">
        <v>9</v>
      </c>
      <c r="E47" s="85">
        <v>9000</v>
      </c>
      <c r="F47" s="73">
        <v>8701.6299999999992</v>
      </c>
      <c r="G47" s="71">
        <f t="shared" si="1"/>
        <v>96.684777777777768</v>
      </c>
    </row>
    <row r="48" spans="1:7" ht="15" customHeight="1">
      <c r="A48" s="141"/>
      <c r="B48" s="141"/>
      <c r="C48" s="48" t="s">
        <v>12</v>
      </c>
      <c r="D48" s="64" t="s">
        <v>13</v>
      </c>
      <c r="E48" s="67">
        <v>9000</v>
      </c>
      <c r="F48" s="73">
        <v>8930.9500000000007</v>
      </c>
      <c r="G48" s="71">
        <f>(F48/E48)*100</f>
        <v>99.232777777777784</v>
      </c>
    </row>
    <row r="49" spans="1:7" ht="15" customHeight="1">
      <c r="A49" s="141"/>
      <c r="B49" s="141"/>
      <c r="C49" s="109" t="s">
        <v>18</v>
      </c>
      <c r="D49" s="64" t="s">
        <v>19</v>
      </c>
      <c r="E49" s="86">
        <v>0</v>
      </c>
      <c r="F49" s="90">
        <v>57.01</v>
      </c>
      <c r="G49" s="71">
        <v>0</v>
      </c>
    </row>
    <row r="50" spans="1:7" ht="26.25" customHeight="1">
      <c r="A50" s="141"/>
      <c r="B50" s="77"/>
      <c r="C50" s="84" t="s">
        <v>26</v>
      </c>
      <c r="D50" s="64" t="s">
        <v>27</v>
      </c>
      <c r="E50" s="73">
        <v>11000</v>
      </c>
      <c r="F50" s="73">
        <v>10796.87</v>
      </c>
      <c r="G50" s="71">
        <f>(F50/E50)*100</f>
        <v>98.15336363636365</v>
      </c>
    </row>
    <row r="51" spans="1:7" ht="15" customHeight="1">
      <c r="A51" s="113" t="s">
        <v>22</v>
      </c>
      <c r="B51" s="114"/>
      <c r="C51" s="120"/>
      <c r="D51" s="121" t="s">
        <v>23</v>
      </c>
      <c r="E51" s="140">
        <f>E52+E55+E59+E61</f>
        <v>236800</v>
      </c>
      <c r="F51" s="140">
        <f>F52+F55+F59+F61</f>
        <v>280095.52999999997</v>
      </c>
      <c r="G51" s="122">
        <f t="shared" si="1"/>
        <v>118.28358530405406</v>
      </c>
    </row>
    <row r="52" spans="1:7" ht="15" customHeight="1">
      <c r="A52" s="141"/>
      <c r="B52" s="48" t="s">
        <v>154</v>
      </c>
      <c r="C52" s="141"/>
      <c r="D52" s="64" t="s">
        <v>155</v>
      </c>
      <c r="E52" s="67">
        <f>SUM(E53:E54)</f>
        <v>68500</v>
      </c>
      <c r="F52" s="67">
        <f>SUM(F53:F54)</f>
        <v>68515.5</v>
      </c>
      <c r="G52" s="71">
        <f t="shared" si="1"/>
        <v>100.02262773722627</v>
      </c>
    </row>
    <row r="53" spans="1:7" ht="44.25" customHeight="1">
      <c r="A53" s="141"/>
      <c r="B53" s="141"/>
      <c r="C53" s="48" t="s">
        <v>28</v>
      </c>
      <c r="D53" s="64" t="s">
        <v>29</v>
      </c>
      <c r="E53" s="85">
        <v>68500</v>
      </c>
      <c r="F53" s="73">
        <v>68500</v>
      </c>
      <c r="G53" s="71">
        <f t="shared" si="1"/>
        <v>100</v>
      </c>
    </row>
    <row r="54" spans="1:7" ht="28.5" customHeight="1">
      <c r="A54" s="141"/>
      <c r="B54" s="141"/>
      <c r="C54" s="48" t="s">
        <v>78</v>
      </c>
      <c r="D54" s="110" t="s">
        <v>375</v>
      </c>
      <c r="E54" s="85">
        <v>0</v>
      </c>
      <c r="F54" s="73">
        <v>15.5</v>
      </c>
      <c r="G54" s="71">
        <v>0</v>
      </c>
    </row>
    <row r="55" spans="1:7" ht="15" customHeight="1">
      <c r="A55" s="141"/>
      <c r="B55" s="48" t="s">
        <v>158</v>
      </c>
      <c r="C55" s="141"/>
      <c r="D55" s="64" t="s">
        <v>159</v>
      </c>
      <c r="E55" s="67">
        <f>SUM(E56:E58)</f>
        <v>141400</v>
      </c>
      <c r="F55" s="67">
        <f>SUM(F56:F58)</f>
        <v>141286.01999999999</v>
      </c>
      <c r="G55" s="71">
        <f t="shared" si="1"/>
        <v>99.919391796322472</v>
      </c>
    </row>
    <row r="56" spans="1:7" ht="16.5" customHeight="1">
      <c r="A56" s="141"/>
      <c r="B56" s="141"/>
      <c r="C56" s="48" t="s">
        <v>24</v>
      </c>
      <c r="D56" s="64" t="s">
        <v>25</v>
      </c>
      <c r="E56" s="67">
        <v>200</v>
      </c>
      <c r="F56" s="73">
        <v>46.15</v>
      </c>
      <c r="G56" s="71">
        <f t="shared" si="1"/>
        <v>23.074999999999999</v>
      </c>
    </row>
    <row r="57" spans="1:7" ht="15" customHeight="1">
      <c r="A57" s="141"/>
      <c r="B57" s="141"/>
      <c r="C57" s="48" t="s">
        <v>12</v>
      </c>
      <c r="D57" s="64" t="s">
        <v>13</v>
      </c>
      <c r="E57" s="67">
        <v>200</v>
      </c>
      <c r="F57" s="73">
        <v>10</v>
      </c>
      <c r="G57" s="71">
        <f t="shared" si="1"/>
        <v>5</v>
      </c>
    </row>
    <row r="58" spans="1:7" ht="15" customHeight="1">
      <c r="A58" s="141"/>
      <c r="B58" s="141"/>
      <c r="C58" s="48" t="s">
        <v>26</v>
      </c>
      <c r="D58" s="64" t="s">
        <v>27</v>
      </c>
      <c r="E58" s="67">
        <v>141000</v>
      </c>
      <c r="F58" s="73">
        <v>141229.87</v>
      </c>
      <c r="G58" s="71">
        <f t="shared" si="1"/>
        <v>100.16302836879431</v>
      </c>
    </row>
    <row r="59" spans="1:7" ht="26.25" customHeight="1">
      <c r="A59" s="141"/>
      <c r="B59" s="141" t="s">
        <v>160</v>
      </c>
      <c r="C59" s="48"/>
      <c r="D59" s="64" t="s">
        <v>161</v>
      </c>
      <c r="E59" s="67">
        <f>E60</f>
        <v>23300</v>
      </c>
      <c r="F59" s="67">
        <f>F60</f>
        <v>23258.31</v>
      </c>
      <c r="G59" s="71">
        <f t="shared" si="1"/>
        <v>99.821072961373389</v>
      </c>
    </row>
    <row r="60" spans="1:7" ht="16.5" customHeight="1">
      <c r="A60" s="141"/>
      <c r="B60" s="141"/>
      <c r="C60" s="48" t="s">
        <v>26</v>
      </c>
      <c r="D60" s="64" t="s">
        <v>27</v>
      </c>
      <c r="E60" s="85">
        <v>23300</v>
      </c>
      <c r="F60" s="73">
        <v>23258.31</v>
      </c>
      <c r="G60" s="71">
        <f t="shared" si="1"/>
        <v>99.821072961373389</v>
      </c>
    </row>
    <row r="61" spans="1:7" ht="16.5" customHeight="1">
      <c r="A61" s="141"/>
      <c r="B61" s="141" t="s">
        <v>162</v>
      </c>
      <c r="C61" s="48"/>
      <c r="D61" s="64" t="s">
        <v>130</v>
      </c>
      <c r="E61" s="139">
        <f>SUM(E62:E64)</f>
        <v>3600</v>
      </c>
      <c r="F61" s="139">
        <f>SUM(F62:F64)</f>
        <v>47035.700000000004</v>
      </c>
      <c r="G61" s="71">
        <f t="shared" si="1"/>
        <v>1306.5472222222222</v>
      </c>
    </row>
    <row r="62" spans="1:7" ht="16.5" customHeight="1">
      <c r="A62" s="141"/>
      <c r="B62" s="141"/>
      <c r="C62" s="107" t="s">
        <v>26</v>
      </c>
      <c r="D62" s="64" t="s">
        <v>27</v>
      </c>
      <c r="E62" s="85">
        <v>3600</v>
      </c>
      <c r="F62" s="73">
        <v>3556.01</v>
      </c>
      <c r="G62" s="71">
        <f t="shared" si="1"/>
        <v>98.778055555555568</v>
      </c>
    </row>
    <row r="63" spans="1:7" ht="38.25" customHeight="1">
      <c r="A63" s="141"/>
      <c r="B63" s="141"/>
      <c r="C63" s="48" t="s">
        <v>351</v>
      </c>
      <c r="D63" s="64" t="s">
        <v>376</v>
      </c>
      <c r="E63" s="85">
        <v>0</v>
      </c>
      <c r="F63" s="73">
        <v>36957.730000000003</v>
      </c>
      <c r="G63" s="71">
        <v>0</v>
      </c>
    </row>
    <row r="64" spans="1:7" ht="38.25" customHeight="1">
      <c r="A64" s="141"/>
      <c r="B64" s="141"/>
      <c r="C64" s="48" t="s">
        <v>353</v>
      </c>
      <c r="D64" s="64" t="s">
        <v>376</v>
      </c>
      <c r="E64" s="85">
        <v>0</v>
      </c>
      <c r="F64" s="73">
        <v>6521.96</v>
      </c>
      <c r="G64" s="71">
        <v>0</v>
      </c>
    </row>
    <row r="65" spans="1:7" s="4" customFormat="1" ht="15" customHeight="1">
      <c r="A65" s="113" t="s">
        <v>30</v>
      </c>
      <c r="B65" s="114"/>
      <c r="C65" s="114"/>
      <c r="D65" s="115" t="s">
        <v>31</v>
      </c>
      <c r="E65" s="116" t="str">
        <f>E66</f>
        <v>828,00</v>
      </c>
      <c r="F65" s="116">
        <f>F66</f>
        <v>828</v>
      </c>
      <c r="G65" s="117">
        <f t="shared" si="1"/>
        <v>100</v>
      </c>
    </row>
    <row r="66" spans="1:7" ht="15" customHeight="1">
      <c r="A66" s="141"/>
      <c r="B66" s="48" t="s">
        <v>163</v>
      </c>
      <c r="C66" s="141"/>
      <c r="D66" s="64" t="s">
        <v>164</v>
      </c>
      <c r="E66" s="67" t="str">
        <f>E67</f>
        <v>828,00</v>
      </c>
      <c r="F66" s="67">
        <f>F67</f>
        <v>828</v>
      </c>
      <c r="G66" s="71">
        <f t="shared" si="1"/>
        <v>100</v>
      </c>
    </row>
    <row r="67" spans="1:7" ht="27" customHeight="1">
      <c r="A67" s="141"/>
      <c r="B67" s="141"/>
      <c r="C67" s="48" t="s">
        <v>28</v>
      </c>
      <c r="D67" s="64" t="s">
        <v>29</v>
      </c>
      <c r="E67" s="85" t="s">
        <v>323</v>
      </c>
      <c r="F67" s="73">
        <v>828</v>
      </c>
      <c r="G67" s="71">
        <f t="shared" si="1"/>
        <v>100</v>
      </c>
    </row>
    <row r="68" spans="1:7" s="4" customFormat="1" ht="17.25" customHeight="1">
      <c r="A68" s="113" t="s">
        <v>32</v>
      </c>
      <c r="B68" s="114"/>
      <c r="C68" s="114"/>
      <c r="D68" s="115" t="s">
        <v>33</v>
      </c>
      <c r="E68" s="143">
        <f>E69+E72</f>
        <v>8645</v>
      </c>
      <c r="F68" s="143">
        <f>F69+F72</f>
        <v>9274.369999999999</v>
      </c>
      <c r="G68" s="117">
        <f t="shared" si="1"/>
        <v>107.28016194331983</v>
      </c>
    </row>
    <row r="69" spans="1:7" s="4" customFormat="1" ht="16.5" customHeight="1">
      <c r="A69" s="48"/>
      <c r="B69" s="141" t="s">
        <v>169</v>
      </c>
      <c r="C69" s="141"/>
      <c r="D69" s="64" t="s">
        <v>170</v>
      </c>
      <c r="E69" s="67">
        <f>SUM(E70:E71)</f>
        <v>1845</v>
      </c>
      <c r="F69" s="67">
        <f>SUM(F70:F71)</f>
        <v>1855</v>
      </c>
      <c r="G69" s="71">
        <f t="shared" si="1"/>
        <v>100.54200542005421</v>
      </c>
    </row>
    <row r="70" spans="1:7" s="4" customFormat="1" ht="27" customHeight="1">
      <c r="A70" s="48"/>
      <c r="B70" s="141"/>
      <c r="C70" s="108" t="s">
        <v>12</v>
      </c>
      <c r="D70" s="64" t="s">
        <v>13</v>
      </c>
      <c r="E70" s="85">
        <v>1845</v>
      </c>
      <c r="F70" s="73">
        <v>1845</v>
      </c>
      <c r="G70" s="71">
        <f t="shared" si="1"/>
        <v>100</v>
      </c>
    </row>
    <row r="71" spans="1:7" s="4" customFormat="1" ht="27" customHeight="1">
      <c r="A71" s="48"/>
      <c r="B71" s="141"/>
      <c r="C71" s="108" t="s">
        <v>377</v>
      </c>
      <c r="D71" s="64" t="s">
        <v>378</v>
      </c>
      <c r="E71" s="85">
        <v>0</v>
      </c>
      <c r="F71" s="73">
        <v>10</v>
      </c>
      <c r="G71" s="71">
        <v>0</v>
      </c>
    </row>
    <row r="72" spans="1:7" ht="15" customHeight="1">
      <c r="A72" s="141"/>
      <c r="B72" s="48" t="s">
        <v>173</v>
      </c>
      <c r="C72" s="141"/>
      <c r="D72" s="64" t="s">
        <v>324</v>
      </c>
      <c r="E72" s="67">
        <f>E73</f>
        <v>6800</v>
      </c>
      <c r="F72" s="67">
        <f>F73</f>
        <v>7419.37</v>
      </c>
      <c r="G72" s="71">
        <f t="shared" si="1"/>
        <v>109.10838235294118</v>
      </c>
    </row>
    <row r="73" spans="1:7" ht="15" customHeight="1">
      <c r="A73" s="141"/>
      <c r="B73" s="141"/>
      <c r="C73" s="48" t="s">
        <v>34</v>
      </c>
      <c r="D73" s="64" t="s">
        <v>35</v>
      </c>
      <c r="E73" s="67">
        <v>6800</v>
      </c>
      <c r="F73" s="73">
        <v>7419.37</v>
      </c>
      <c r="G73" s="71">
        <f t="shared" si="1"/>
        <v>109.10838235294118</v>
      </c>
    </row>
    <row r="74" spans="1:7" s="4" customFormat="1" ht="27" customHeight="1">
      <c r="A74" s="113" t="s">
        <v>36</v>
      </c>
      <c r="B74" s="114"/>
      <c r="C74" s="114"/>
      <c r="D74" s="115" t="s">
        <v>37</v>
      </c>
      <c r="E74" s="116">
        <f>E75+E78+E85+E95+E100</f>
        <v>26910380.699999999</v>
      </c>
      <c r="F74" s="116">
        <f>F75+F78+F85+F95+F100</f>
        <v>26934818.309999999</v>
      </c>
      <c r="G74" s="117">
        <f t="shared" si="1"/>
        <v>100.09081108986318</v>
      </c>
    </row>
    <row r="75" spans="1:7" ht="15" customHeight="1">
      <c r="A75" s="141"/>
      <c r="B75" s="48" t="s">
        <v>291</v>
      </c>
      <c r="C75" s="141"/>
      <c r="D75" s="64" t="s">
        <v>292</v>
      </c>
      <c r="E75" s="67">
        <f>SUM(E76:E77)</f>
        <v>2400</v>
      </c>
      <c r="F75" s="67">
        <f>SUM(F76:F77)</f>
        <v>3455.5699999999997</v>
      </c>
      <c r="G75" s="71">
        <f t="shared" si="1"/>
        <v>143.98208333333332</v>
      </c>
    </row>
    <row r="76" spans="1:7" s="4" customFormat="1" ht="15" customHeight="1">
      <c r="A76" s="141"/>
      <c r="B76" s="141"/>
      <c r="C76" s="48" t="s">
        <v>50</v>
      </c>
      <c r="D76" s="64" t="s">
        <v>51</v>
      </c>
      <c r="E76" s="67">
        <v>2400</v>
      </c>
      <c r="F76" s="73">
        <v>2785.06</v>
      </c>
      <c r="G76" s="71">
        <f t="shared" si="1"/>
        <v>116.04416666666665</v>
      </c>
    </row>
    <row r="77" spans="1:7" s="4" customFormat="1" ht="15" customHeight="1">
      <c r="A77" s="141"/>
      <c r="B77" s="141"/>
      <c r="C77" s="48" t="s">
        <v>64</v>
      </c>
      <c r="D77" s="64" t="s">
        <v>65</v>
      </c>
      <c r="E77" s="67">
        <v>0</v>
      </c>
      <c r="F77" s="73">
        <v>670.51</v>
      </c>
      <c r="G77" s="71">
        <v>0</v>
      </c>
    </row>
    <row r="78" spans="1:7" ht="30.75" customHeight="1">
      <c r="A78" s="141"/>
      <c r="B78" s="48" t="s">
        <v>293</v>
      </c>
      <c r="C78" s="141"/>
      <c r="D78" s="64" t="s">
        <v>294</v>
      </c>
      <c r="E78" s="85">
        <f>SUM(E79:E84)</f>
        <v>23972227.699999999</v>
      </c>
      <c r="F78" s="85">
        <f>SUM(F79:F84)</f>
        <v>24037160.609999999</v>
      </c>
      <c r="G78" s="71">
        <f t="shared" si="1"/>
        <v>100.27086723358632</v>
      </c>
    </row>
    <row r="79" spans="1:7" ht="15" customHeight="1">
      <c r="A79" s="141"/>
      <c r="B79" s="141"/>
      <c r="C79" s="48" t="s">
        <v>42</v>
      </c>
      <c r="D79" s="64" t="s">
        <v>43</v>
      </c>
      <c r="E79" s="67">
        <v>15411439</v>
      </c>
      <c r="F79" s="73">
        <v>15467493.25</v>
      </c>
      <c r="G79" s="71">
        <f t="shared" si="1"/>
        <v>100.36371846911894</v>
      </c>
    </row>
    <row r="80" spans="1:7" ht="15.75" customHeight="1">
      <c r="A80" s="141"/>
      <c r="B80" s="141"/>
      <c r="C80" s="112" t="s">
        <v>44</v>
      </c>
      <c r="D80" s="111" t="s">
        <v>45</v>
      </c>
      <c r="E80" s="85">
        <v>29071</v>
      </c>
      <c r="F80" s="73">
        <v>29089.200000000001</v>
      </c>
      <c r="G80" s="71">
        <f t="shared" si="1"/>
        <v>100.06260534553336</v>
      </c>
    </row>
    <row r="81" spans="1:7" ht="15" customHeight="1">
      <c r="A81" s="141"/>
      <c r="B81" s="141"/>
      <c r="C81" s="48" t="s">
        <v>46</v>
      </c>
      <c r="D81" s="64" t="s">
        <v>47</v>
      </c>
      <c r="E81" s="67">
        <v>221717.7</v>
      </c>
      <c r="F81" s="73">
        <v>223458</v>
      </c>
      <c r="G81" s="71">
        <f t="shared" si="1"/>
        <v>100.78491703639357</v>
      </c>
    </row>
    <row r="82" spans="1:7" ht="15" customHeight="1">
      <c r="A82" s="141"/>
      <c r="B82" s="141"/>
      <c r="C82" s="48" t="s">
        <v>48</v>
      </c>
      <c r="D82" s="64" t="s">
        <v>49</v>
      </c>
      <c r="E82" s="67">
        <v>10000</v>
      </c>
      <c r="F82" s="73">
        <v>9896</v>
      </c>
      <c r="G82" s="71">
        <f t="shared" si="1"/>
        <v>98.960000000000008</v>
      </c>
    </row>
    <row r="83" spans="1:7" ht="15" customHeight="1">
      <c r="A83" s="141"/>
      <c r="B83" s="141"/>
      <c r="C83" s="48" t="s">
        <v>62</v>
      </c>
      <c r="D83" s="64" t="s">
        <v>63</v>
      </c>
      <c r="E83" s="67">
        <v>0</v>
      </c>
      <c r="F83" s="73">
        <v>4420</v>
      </c>
      <c r="G83" s="71">
        <v>0</v>
      </c>
    </row>
    <row r="84" spans="1:7" ht="15" customHeight="1">
      <c r="A84" s="141"/>
      <c r="B84" s="141"/>
      <c r="C84" s="48" t="s">
        <v>64</v>
      </c>
      <c r="D84" s="64" t="s">
        <v>65</v>
      </c>
      <c r="E84" s="67">
        <v>8300000</v>
      </c>
      <c r="F84" s="73">
        <v>8302804.1600000001</v>
      </c>
      <c r="G84" s="71">
        <f t="shared" si="1"/>
        <v>100.03378506024096</v>
      </c>
    </row>
    <row r="85" spans="1:7" s="4" customFormat="1" ht="25.5" customHeight="1">
      <c r="A85" s="141"/>
      <c r="B85" s="48" t="s">
        <v>295</v>
      </c>
      <c r="C85" s="141"/>
      <c r="D85" s="64" t="s">
        <v>296</v>
      </c>
      <c r="E85" s="85">
        <f>SUM(E86:E94)</f>
        <v>1098931</v>
      </c>
      <c r="F85" s="85">
        <f>SUM(F86:F94)</f>
        <v>1049365.9100000001</v>
      </c>
      <c r="G85" s="71">
        <f t="shared" si="1"/>
        <v>95.489699535275662</v>
      </c>
    </row>
    <row r="86" spans="1:7" ht="15" customHeight="1">
      <c r="A86" s="141"/>
      <c r="B86" s="141"/>
      <c r="C86" s="48" t="s">
        <v>42</v>
      </c>
      <c r="D86" s="64" t="s">
        <v>43</v>
      </c>
      <c r="E86" s="67">
        <v>550488</v>
      </c>
      <c r="F86" s="73">
        <v>560431.87</v>
      </c>
      <c r="G86" s="71">
        <f t="shared" si="1"/>
        <v>101.80637361759022</v>
      </c>
    </row>
    <row r="87" spans="1:7" ht="15" customHeight="1">
      <c r="A87" s="141"/>
      <c r="B87" s="141"/>
      <c r="C87" s="48" t="s">
        <v>44</v>
      </c>
      <c r="D87" s="64" t="s">
        <v>45</v>
      </c>
      <c r="E87" s="67">
        <v>388000</v>
      </c>
      <c r="F87" s="73">
        <v>300121.18</v>
      </c>
      <c r="G87" s="71">
        <f t="shared" si="1"/>
        <v>77.350819587628862</v>
      </c>
    </row>
    <row r="88" spans="1:7" ht="15" customHeight="1">
      <c r="A88" s="141"/>
      <c r="B88" s="141"/>
      <c r="C88" s="48" t="s">
        <v>46</v>
      </c>
      <c r="D88" s="64" t="s">
        <v>47</v>
      </c>
      <c r="E88" s="67">
        <v>1500</v>
      </c>
      <c r="F88" s="73">
        <v>1486</v>
      </c>
      <c r="G88" s="71">
        <f t="shared" si="1"/>
        <v>99.066666666666663</v>
      </c>
    </row>
    <row r="89" spans="1:7" s="4" customFormat="1" ht="15" customHeight="1">
      <c r="A89" s="141"/>
      <c r="B89" s="141"/>
      <c r="C89" s="48" t="s">
        <v>48</v>
      </c>
      <c r="D89" s="64" t="s">
        <v>49</v>
      </c>
      <c r="E89" s="67">
        <v>38529</v>
      </c>
      <c r="F89" s="73">
        <v>37873.019999999997</v>
      </c>
      <c r="G89" s="71">
        <f t="shared" si="1"/>
        <v>98.297438293233668</v>
      </c>
    </row>
    <row r="90" spans="1:7" s="4" customFormat="1" ht="15" customHeight="1">
      <c r="A90" s="141"/>
      <c r="B90" s="141"/>
      <c r="C90" s="48" t="s">
        <v>379</v>
      </c>
      <c r="D90" s="64" t="s">
        <v>380</v>
      </c>
      <c r="E90" s="67">
        <v>5201</v>
      </c>
      <c r="F90" s="73">
        <v>10675.03</v>
      </c>
      <c r="G90" s="71">
        <f t="shared" si="1"/>
        <v>205.24956739088637</v>
      </c>
    </row>
    <row r="91" spans="1:7" ht="15" customHeight="1">
      <c r="A91" s="141"/>
      <c r="B91" s="141"/>
      <c r="C91" s="48" t="s">
        <v>52</v>
      </c>
      <c r="D91" s="64" t="s">
        <v>53</v>
      </c>
      <c r="E91" s="67">
        <v>8213</v>
      </c>
      <c r="F91" s="73">
        <v>8147.52</v>
      </c>
      <c r="G91" s="71">
        <f t="shared" si="1"/>
        <v>99.202727383416544</v>
      </c>
    </row>
    <row r="92" spans="1:7" ht="15.75" customHeight="1">
      <c r="A92" s="141"/>
      <c r="B92" s="141"/>
      <c r="C92" s="48" t="s">
        <v>56</v>
      </c>
      <c r="D92" s="64" t="s">
        <v>57</v>
      </c>
      <c r="E92" s="67">
        <v>1500</v>
      </c>
      <c r="F92" s="73">
        <v>1595.3</v>
      </c>
      <c r="G92" s="71">
        <f t="shared" si="1"/>
        <v>106.35333333333332</v>
      </c>
    </row>
    <row r="93" spans="1:7" ht="15" customHeight="1">
      <c r="A93" s="141"/>
      <c r="B93" s="141"/>
      <c r="C93" s="48" t="s">
        <v>62</v>
      </c>
      <c r="D93" s="64" t="s">
        <v>63</v>
      </c>
      <c r="E93" s="67">
        <v>92000</v>
      </c>
      <c r="F93" s="73">
        <v>114542</v>
      </c>
      <c r="G93" s="71">
        <f t="shared" si="1"/>
        <v>124.50217391304348</v>
      </c>
    </row>
    <row r="94" spans="1:7" ht="15" customHeight="1">
      <c r="A94" s="141"/>
      <c r="B94" s="141"/>
      <c r="C94" s="48" t="s">
        <v>64</v>
      </c>
      <c r="D94" s="64" t="s">
        <v>65</v>
      </c>
      <c r="E94" s="67">
        <v>13500</v>
      </c>
      <c r="F94" s="73">
        <v>14493.99</v>
      </c>
      <c r="G94" s="71">
        <f t="shared" si="1"/>
        <v>107.3628888888889</v>
      </c>
    </row>
    <row r="95" spans="1:7" s="4" customFormat="1" ht="23.25" customHeight="1">
      <c r="A95" s="141"/>
      <c r="B95" s="48" t="s">
        <v>297</v>
      </c>
      <c r="C95" s="141"/>
      <c r="D95" s="64" t="s">
        <v>298</v>
      </c>
      <c r="E95" s="67">
        <f>SUM(E96:E99)</f>
        <v>156200</v>
      </c>
      <c r="F95" s="67">
        <f>SUM(F96:F99)</f>
        <v>154218.32</v>
      </c>
      <c r="G95" s="71">
        <f t="shared" si="1"/>
        <v>98.731318822023056</v>
      </c>
    </row>
    <row r="96" spans="1:7" ht="15" customHeight="1">
      <c r="A96" s="141"/>
      <c r="B96" s="141"/>
      <c r="C96" s="48" t="s">
        <v>54</v>
      </c>
      <c r="D96" s="64" t="s">
        <v>55</v>
      </c>
      <c r="E96" s="67">
        <v>11200</v>
      </c>
      <c r="F96" s="73">
        <v>11397</v>
      </c>
      <c r="G96" s="71">
        <f t="shared" si="1"/>
        <v>101.75892857142857</v>
      </c>
    </row>
    <row r="97" spans="1:7" ht="15" customHeight="1">
      <c r="A97" s="141"/>
      <c r="B97" s="141"/>
      <c r="C97" s="48" t="s">
        <v>58</v>
      </c>
      <c r="D97" s="64" t="s">
        <v>59</v>
      </c>
      <c r="E97" s="67">
        <v>65000</v>
      </c>
      <c r="F97" s="73">
        <v>60640.480000000003</v>
      </c>
      <c r="G97" s="71">
        <f t="shared" si="1"/>
        <v>93.293046153846163</v>
      </c>
    </row>
    <row r="98" spans="1:7" s="4" customFormat="1" ht="26.25" customHeight="1">
      <c r="A98" s="141"/>
      <c r="B98" s="141"/>
      <c r="C98" s="48" t="s">
        <v>60</v>
      </c>
      <c r="D98" s="64" t="s">
        <v>61</v>
      </c>
      <c r="E98" s="67">
        <v>80000</v>
      </c>
      <c r="F98" s="73">
        <v>82109.48</v>
      </c>
      <c r="G98" s="71">
        <f t="shared" si="1"/>
        <v>102.63685</v>
      </c>
    </row>
    <row r="99" spans="1:7" s="4" customFormat="1" ht="15" customHeight="1">
      <c r="A99" s="141"/>
      <c r="B99" s="141"/>
      <c r="C99" s="48" t="s">
        <v>18</v>
      </c>
      <c r="D99" s="64" t="s">
        <v>19</v>
      </c>
      <c r="E99" s="67">
        <v>0</v>
      </c>
      <c r="F99" s="73">
        <v>71.36</v>
      </c>
      <c r="G99" s="71">
        <v>0</v>
      </c>
    </row>
    <row r="100" spans="1:7" ht="15.75" customHeight="1">
      <c r="A100" s="141"/>
      <c r="B100" s="48" t="s">
        <v>299</v>
      </c>
      <c r="C100" s="141"/>
      <c r="D100" s="64" t="s">
        <v>300</v>
      </c>
      <c r="E100" s="67">
        <f>SUM(E101:E102)</f>
        <v>1680622</v>
      </c>
      <c r="F100" s="67">
        <f>SUM(F101:F102)</f>
        <v>1690617.9</v>
      </c>
      <c r="G100" s="71">
        <f t="shared" si="1"/>
        <v>100.59477383968553</v>
      </c>
    </row>
    <row r="101" spans="1:7" ht="15" customHeight="1">
      <c r="A101" s="141"/>
      <c r="B101" s="141"/>
      <c r="C101" s="48" t="s">
        <v>38</v>
      </c>
      <c r="D101" s="64" t="s">
        <v>39</v>
      </c>
      <c r="E101" s="67">
        <v>1454622</v>
      </c>
      <c r="F101" s="73">
        <v>1414248</v>
      </c>
      <c r="G101" s="71">
        <f t="shared" si="1"/>
        <v>97.224433564183684</v>
      </c>
    </row>
    <row r="102" spans="1:7" ht="15" customHeight="1">
      <c r="A102" s="141"/>
      <c r="B102" s="141"/>
      <c r="C102" s="48" t="s">
        <v>40</v>
      </c>
      <c r="D102" s="64" t="s">
        <v>41</v>
      </c>
      <c r="E102" s="67">
        <v>226000</v>
      </c>
      <c r="F102" s="73">
        <v>276369.90000000002</v>
      </c>
      <c r="G102" s="71">
        <f t="shared" si="1"/>
        <v>122.28756637168144</v>
      </c>
    </row>
    <row r="103" spans="1:7" s="4" customFormat="1" ht="15" customHeight="1">
      <c r="A103" s="113" t="s">
        <v>66</v>
      </c>
      <c r="B103" s="114"/>
      <c r="C103" s="114"/>
      <c r="D103" s="115" t="s">
        <v>67</v>
      </c>
      <c r="E103" s="143">
        <f>E104+E106+E108</f>
        <v>4984121.3499999996</v>
      </c>
      <c r="F103" s="143">
        <f>F104+F106+F108</f>
        <v>5320341.03</v>
      </c>
      <c r="G103" s="117">
        <f t="shared" si="1"/>
        <v>106.74581649180755</v>
      </c>
    </row>
    <row r="104" spans="1:7" ht="15" customHeight="1">
      <c r="A104" s="141"/>
      <c r="B104" s="48" t="s">
        <v>301</v>
      </c>
      <c r="C104" s="141"/>
      <c r="D104" s="64" t="s">
        <v>302</v>
      </c>
      <c r="E104" s="67">
        <f>E105</f>
        <v>3340148</v>
      </c>
      <c r="F104" s="73">
        <f>F105</f>
        <v>3383889</v>
      </c>
      <c r="G104" s="71">
        <f t="shared" si="1"/>
        <v>101.30955275035718</v>
      </c>
    </row>
    <row r="105" spans="1:7" ht="15" customHeight="1">
      <c r="A105" s="141"/>
      <c r="B105" s="141"/>
      <c r="C105" s="48" t="s">
        <v>68</v>
      </c>
      <c r="D105" s="64" t="s">
        <v>69</v>
      </c>
      <c r="E105" s="67">
        <v>3340148</v>
      </c>
      <c r="F105" s="73">
        <v>3383889</v>
      </c>
      <c r="G105" s="71">
        <f t="shared" ref="G105:G211" si="5">(F105/E105)*100</f>
        <v>101.30955275035718</v>
      </c>
    </row>
    <row r="106" spans="1:7" ht="15" customHeight="1">
      <c r="A106" s="141"/>
      <c r="B106" s="141" t="s">
        <v>381</v>
      </c>
      <c r="C106" s="48"/>
      <c r="D106" s="64" t="s">
        <v>383</v>
      </c>
      <c r="E106" s="67">
        <f>E107</f>
        <v>0</v>
      </c>
      <c r="F106" s="73">
        <f>F107</f>
        <v>280972</v>
      </c>
      <c r="G106" s="71">
        <v>0</v>
      </c>
    </row>
    <row r="107" spans="1:7" ht="15" customHeight="1">
      <c r="A107" s="141"/>
      <c r="B107" s="141"/>
      <c r="C107" s="48" t="s">
        <v>382</v>
      </c>
      <c r="D107" s="64" t="s">
        <v>384</v>
      </c>
      <c r="E107" s="67">
        <v>0</v>
      </c>
      <c r="F107" s="73">
        <v>280972</v>
      </c>
      <c r="G107" s="71">
        <v>0</v>
      </c>
    </row>
    <row r="108" spans="1:7" s="4" customFormat="1" ht="14.25" customHeight="1">
      <c r="A108" s="141"/>
      <c r="B108" s="48" t="s">
        <v>303</v>
      </c>
      <c r="C108" s="141"/>
      <c r="D108" s="64" t="s">
        <v>304</v>
      </c>
      <c r="E108" s="67">
        <f>SUM(E109:E112)</f>
        <v>1643973.35</v>
      </c>
      <c r="F108" s="67">
        <f>SUM(F109:F112)</f>
        <v>1655480.03</v>
      </c>
      <c r="G108" s="71">
        <f t="shared" si="5"/>
        <v>100.69993105423517</v>
      </c>
    </row>
    <row r="109" spans="1:7" ht="17.25" customHeight="1">
      <c r="A109" s="141"/>
      <c r="B109" s="141"/>
      <c r="C109" s="48" t="s">
        <v>18</v>
      </c>
      <c r="D109" s="64" t="s">
        <v>19</v>
      </c>
      <c r="E109" s="67">
        <v>1635000</v>
      </c>
      <c r="F109" s="73">
        <v>1642923.57</v>
      </c>
      <c r="G109" s="71">
        <f t="shared" si="5"/>
        <v>100.48462201834863</v>
      </c>
    </row>
    <row r="110" spans="1:7" ht="27" customHeight="1">
      <c r="A110" s="141"/>
      <c r="B110" s="141"/>
      <c r="C110" s="48" t="s">
        <v>76</v>
      </c>
      <c r="D110" s="64" t="s">
        <v>388</v>
      </c>
      <c r="E110" s="85">
        <v>4873.3500000000004</v>
      </c>
      <c r="F110" s="73">
        <v>4873.3500000000004</v>
      </c>
      <c r="G110" s="71">
        <f t="shared" si="5"/>
        <v>100</v>
      </c>
    </row>
    <row r="111" spans="1:7" ht="39" customHeight="1">
      <c r="A111" s="141"/>
      <c r="B111" s="141"/>
      <c r="C111" s="48" t="s">
        <v>385</v>
      </c>
      <c r="D111" s="64" t="s">
        <v>389</v>
      </c>
      <c r="E111" s="85">
        <v>0</v>
      </c>
      <c r="F111" s="73">
        <v>1362.17</v>
      </c>
      <c r="G111" s="71">
        <v>0</v>
      </c>
    </row>
    <row r="112" spans="1:7" s="4" customFormat="1" ht="18" customHeight="1">
      <c r="A112" s="141"/>
      <c r="B112" s="141"/>
      <c r="C112" s="48" t="s">
        <v>348</v>
      </c>
      <c r="D112" s="64" t="s">
        <v>349</v>
      </c>
      <c r="E112" s="85">
        <v>4100</v>
      </c>
      <c r="F112" s="73">
        <v>6320.94</v>
      </c>
      <c r="G112" s="71">
        <f t="shared" si="5"/>
        <v>154.16926829268291</v>
      </c>
    </row>
    <row r="113" spans="1:7" ht="16.5" customHeight="1">
      <c r="A113" s="113" t="s">
        <v>70</v>
      </c>
      <c r="B113" s="114"/>
      <c r="C113" s="114"/>
      <c r="D113" s="115" t="s">
        <v>71</v>
      </c>
      <c r="E113" s="116">
        <f>E114+E119+E123+E127</f>
        <v>119746</v>
      </c>
      <c r="F113" s="116">
        <f>F114+F119+F123+F127</f>
        <v>90568.140000000014</v>
      </c>
      <c r="G113" s="117">
        <f t="shared" si="5"/>
        <v>75.633540995106316</v>
      </c>
    </row>
    <row r="114" spans="1:7" ht="15.75" customHeight="1">
      <c r="A114" s="141"/>
      <c r="B114" s="48" t="s">
        <v>176</v>
      </c>
      <c r="C114" s="141"/>
      <c r="D114" s="64" t="s">
        <v>177</v>
      </c>
      <c r="E114" s="67">
        <f>SUM(E115:E118)</f>
        <v>4643</v>
      </c>
      <c r="F114" s="67">
        <f>SUM(F115:F118)</f>
        <v>4828.46</v>
      </c>
      <c r="G114" s="71">
        <f t="shared" si="5"/>
        <v>103.99440017230239</v>
      </c>
    </row>
    <row r="115" spans="1:7" ht="37.5" customHeight="1">
      <c r="A115" s="141"/>
      <c r="B115" s="141"/>
      <c r="C115" s="48" t="s">
        <v>8</v>
      </c>
      <c r="D115" s="64" t="s">
        <v>9</v>
      </c>
      <c r="E115" s="85">
        <v>3180</v>
      </c>
      <c r="F115" s="73">
        <v>3180</v>
      </c>
      <c r="G115" s="71">
        <f t="shared" si="5"/>
        <v>100</v>
      </c>
    </row>
    <row r="116" spans="1:7" ht="19.5" customHeight="1">
      <c r="A116" s="141"/>
      <c r="B116" s="141"/>
      <c r="C116" s="48" t="s">
        <v>18</v>
      </c>
      <c r="D116" s="64" t="s">
        <v>19</v>
      </c>
      <c r="E116" s="85">
        <v>0</v>
      </c>
      <c r="F116" s="73">
        <v>2.9</v>
      </c>
      <c r="G116" s="71">
        <v>0</v>
      </c>
    </row>
    <row r="117" spans="1:7" ht="19.5" customHeight="1">
      <c r="A117" s="141"/>
      <c r="B117" s="141"/>
      <c r="C117" s="48" t="s">
        <v>377</v>
      </c>
      <c r="D117" s="64" t="s">
        <v>378</v>
      </c>
      <c r="E117" s="85">
        <v>200</v>
      </c>
      <c r="F117" s="73">
        <v>200</v>
      </c>
      <c r="G117" s="71">
        <f t="shared" si="5"/>
        <v>100</v>
      </c>
    </row>
    <row r="118" spans="1:7" ht="19.5" customHeight="1">
      <c r="A118" s="141"/>
      <c r="B118" s="141"/>
      <c r="C118" s="48" t="s">
        <v>26</v>
      </c>
      <c r="D118" s="64" t="s">
        <v>27</v>
      </c>
      <c r="E118" s="85">
        <v>1263</v>
      </c>
      <c r="F118" s="73">
        <v>1445.56</v>
      </c>
      <c r="G118" s="71">
        <f t="shared" si="5"/>
        <v>114.45447347585113</v>
      </c>
    </row>
    <row r="119" spans="1:7" ht="15" customHeight="1">
      <c r="A119" s="141"/>
      <c r="B119" s="48" t="s">
        <v>180</v>
      </c>
      <c r="C119" s="141"/>
      <c r="D119" s="64" t="s">
        <v>181</v>
      </c>
      <c r="E119" s="67">
        <f>SUM(E120:E122)</f>
        <v>105400</v>
      </c>
      <c r="F119" s="67">
        <f>SUM(F120:F122)</f>
        <v>75871.08</v>
      </c>
      <c r="G119" s="71">
        <f t="shared" si="5"/>
        <v>71.983946869070209</v>
      </c>
    </row>
    <row r="120" spans="1:7" ht="15" customHeight="1">
      <c r="A120" s="141"/>
      <c r="B120" s="141"/>
      <c r="C120" s="48" t="s">
        <v>24</v>
      </c>
      <c r="D120" s="64" t="s">
        <v>25</v>
      </c>
      <c r="E120" s="67">
        <v>94400</v>
      </c>
      <c r="F120" s="73">
        <v>65218</v>
      </c>
      <c r="G120" s="71">
        <f t="shared" si="5"/>
        <v>69.086864406779654</v>
      </c>
    </row>
    <row r="121" spans="1:7" ht="15" customHeight="1">
      <c r="A121" s="141"/>
      <c r="B121" s="141"/>
      <c r="C121" s="48" t="s">
        <v>377</v>
      </c>
      <c r="D121" s="64" t="s">
        <v>378</v>
      </c>
      <c r="E121" s="67">
        <v>0</v>
      </c>
      <c r="F121" s="73">
        <v>120</v>
      </c>
      <c r="G121" s="71">
        <v>0</v>
      </c>
    </row>
    <row r="122" spans="1:7" ht="20.25" customHeight="1">
      <c r="A122" s="141"/>
      <c r="B122" s="141"/>
      <c r="C122" s="48" t="s">
        <v>26</v>
      </c>
      <c r="D122" s="64" t="s">
        <v>27</v>
      </c>
      <c r="E122" s="85">
        <v>11000</v>
      </c>
      <c r="F122" s="73">
        <v>10533.08</v>
      </c>
      <c r="G122" s="71">
        <f t="shared" si="5"/>
        <v>95.755272727272725</v>
      </c>
    </row>
    <row r="123" spans="1:7" ht="16.5" customHeight="1">
      <c r="A123" s="141"/>
      <c r="B123" s="141" t="s">
        <v>182</v>
      </c>
      <c r="C123" s="48"/>
      <c r="D123" s="64" t="s">
        <v>183</v>
      </c>
      <c r="E123" s="85">
        <f>SUM(E124:E126)</f>
        <v>2903</v>
      </c>
      <c r="F123" s="85">
        <f>SUM(F124:F126)</f>
        <v>2930.24</v>
      </c>
      <c r="G123" s="71">
        <f t="shared" si="5"/>
        <v>100.93833964863934</v>
      </c>
    </row>
    <row r="124" spans="1:7" ht="36.75" customHeight="1">
      <c r="A124" s="141"/>
      <c r="B124" s="141"/>
      <c r="C124" s="48" t="s">
        <v>8</v>
      </c>
      <c r="D124" s="64" t="s">
        <v>9</v>
      </c>
      <c r="E124" s="85">
        <v>2700</v>
      </c>
      <c r="F124" s="73">
        <v>2700</v>
      </c>
      <c r="G124" s="71">
        <f t="shared" si="5"/>
        <v>100</v>
      </c>
    </row>
    <row r="125" spans="1:7" ht="18" customHeight="1">
      <c r="A125" s="141"/>
      <c r="B125" s="141"/>
      <c r="C125" s="48" t="s">
        <v>18</v>
      </c>
      <c r="D125" s="64" t="s">
        <v>19</v>
      </c>
      <c r="E125" s="85">
        <v>0</v>
      </c>
      <c r="F125" s="73">
        <v>1.24</v>
      </c>
      <c r="G125" s="71">
        <v>0</v>
      </c>
    </row>
    <row r="126" spans="1:7" ht="18" customHeight="1">
      <c r="A126" s="141"/>
      <c r="B126" s="141"/>
      <c r="C126" s="48" t="s">
        <v>26</v>
      </c>
      <c r="D126" s="64" t="s">
        <v>27</v>
      </c>
      <c r="E126" s="85">
        <v>203</v>
      </c>
      <c r="F126" s="73">
        <v>229</v>
      </c>
      <c r="G126" s="71">
        <f t="shared" si="5"/>
        <v>112.80788177339902</v>
      </c>
    </row>
    <row r="127" spans="1:7" ht="18" customHeight="1">
      <c r="A127" s="141"/>
      <c r="B127" s="141" t="s">
        <v>184</v>
      </c>
      <c r="C127" s="48"/>
      <c r="D127" s="64" t="s">
        <v>185</v>
      </c>
      <c r="E127" s="85">
        <f>SUM(E128:E129)</f>
        <v>6800</v>
      </c>
      <c r="F127" s="85">
        <f>SUM(F128:F129)</f>
        <v>6938.36</v>
      </c>
      <c r="G127" s="71">
        <f t="shared" si="5"/>
        <v>102.03470588235292</v>
      </c>
    </row>
    <row r="128" spans="1:7" ht="18" customHeight="1">
      <c r="A128" s="141"/>
      <c r="B128" s="141"/>
      <c r="C128" s="48" t="s">
        <v>12</v>
      </c>
      <c r="D128" s="79" t="s">
        <v>13</v>
      </c>
      <c r="E128" s="85">
        <v>4600</v>
      </c>
      <c r="F128" s="73">
        <v>4738.3599999999997</v>
      </c>
      <c r="G128" s="71">
        <f t="shared" si="5"/>
        <v>103.00782608695651</v>
      </c>
    </row>
    <row r="129" spans="1:7" ht="18" customHeight="1">
      <c r="A129" s="141"/>
      <c r="B129" s="141"/>
      <c r="C129" s="48" t="s">
        <v>26</v>
      </c>
      <c r="D129" s="64" t="s">
        <v>27</v>
      </c>
      <c r="E129" s="85">
        <v>2200</v>
      </c>
      <c r="F129" s="73">
        <v>2200</v>
      </c>
      <c r="G129" s="71">
        <f t="shared" si="5"/>
        <v>100</v>
      </c>
    </row>
    <row r="130" spans="1:7" ht="15" customHeight="1">
      <c r="A130" s="113" t="s">
        <v>72</v>
      </c>
      <c r="B130" s="114"/>
      <c r="C130" s="114"/>
      <c r="D130" s="115" t="s">
        <v>73</v>
      </c>
      <c r="E130" s="116">
        <f>E131</f>
        <v>15190</v>
      </c>
      <c r="F130" s="116">
        <f>F131</f>
        <v>11498.839999999998</v>
      </c>
      <c r="G130" s="117">
        <f t="shared" si="5"/>
        <v>75.700065832784716</v>
      </c>
    </row>
    <row r="131" spans="1:7" ht="27" customHeight="1">
      <c r="A131" s="141"/>
      <c r="B131" s="48" t="s">
        <v>189</v>
      </c>
      <c r="C131" s="141"/>
      <c r="D131" s="64" t="s">
        <v>190</v>
      </c>
      <c r="E131" s="85">
        <f>SUM(E132:E134)</f>
        <v>15190</v>
      </c>
      <c r="F131" s="85">
        <f>SUM(F132:F134)</f>
        <v>11498.839999999998</v>
      </c>
      <c r="G131" s="71">
        <f t="shared" si="5"/>
        <v>75.700065832784716</v>
      </c>
    </row>
    <row r="132" spans="1:7" ht="37.5" customHeight="1">
      <c r="A132" s="141"/>
      <c r="B132" s="141"/>
      <c r="C132" s="48" t="s">
        <v>8</v>
      </c>
      <c r="D132" s="64" t="s">
        <v>9</v>
      </c>
      <c r="E132" s="85">
        <v>14380</v>
      </c>
      <c r="F132" s="73">
        <v>10632.8</v>
      </c>
      <c r="G132" s="71">
        <f t="shared" si="5"/>
        <v>73.941585535465919</v>
      </c>
    </row>
    <row r="133" spans="1:7" ht="18" customHeight="1">
      <c r="A133" s="141"/>
      <c r="B133" s="141"/>
      <c r="C133" s="48" t="s">
        <v>18</v>
      </c>
      <c r="D133" s="64" t="s">
        <v>19</v>
      </c>
      <c r="E133" s="85">
        <v>0</v>
      </c>
      <c r="F133" s="73">
        <v>57.24</v>
      </c>
      <c r="G133" s="71">
        <v>0</v>
      </c>
    </row>
    <row r="134" spans="1:7" ht="16.5" customHeight="1">
      <c r="A134" s="141"/>
      <c r="B134" s="141"/>
      <c r="C134" s="48" t="s">
        <v>26</v>
      </c>
      <c r="D134" s="64" t="s">
        <v>27</v>
      </c>
      <c r="E134" s="85">
        <v>810</v>
      </c>
      <c r="F134" s="73">
        <v>808.8</v>
      </c>
      <c r="G134" s="71">
        <f t="shared" si="5"/>
        <v>99.851851851851848</v>
      </c>
    </row>
    <row r="135" spans="1:7" ht="22.5" customHeight="1">
      <c r="A135" s="113" t="s">
        <v>74</v>
      </c>
      <c r="B135" s="114"/>
      <c r="C135" s="114"/>
      <c r="D135" s="115" t="s">
        <v>75</v>
      </c>
      <c r="E135" s="116">
        <f>E136+E140+E143+E145+E148+E152+E155</f>
        <v>2621313</v>
      </c>
      <c r="F135" s="116">
        <f>F136+F140+F143+F145+F148+F152+F155</f>
        <v>2560406.89</v>
      </c>
      <c r="G135" s="117">
        <f t="shared" si="5"/>
        <v>97.676503721608228</v>
      </c>
    </row>
    <row r="136" spans="1:7" ht="36" customHeight="1">
      <c r="A136" s="141"/>
      <c r="B136" s="48" t="s">
        <v>198</v>
      </c>
      <c r="C136" s="141"/>
      <c r="D136" s="64" t="s">
        <v>252</v>
      </c>
      <c r="E136" s="85">
        <f>SUM(E137:E139)</f>
        <v>1960300</v>
      </c>
      <c r="F136" s="85">
        <f>SUM(F137:F139)</f>
        <v>1907188.6800000002</v>
      </c>
      <c r="G136" s="71">
        <f t="shared" si="5"/>
        <v>97.290653471407452</v>
      </c>
    </row>
    <row r="137" spans="1:7" ht="17.25" customHeight="1">
      <c r="A137" s="141"/>
      <c r="B137" s="48"/>
      <c r="C137" s="141" t="s">
        <v>18</v>
      </c>
      <c r="D137" s="64" t="s">
        <v>19</v>
      </c>
      <c r="E137" s="67">
        <v>0</v>
      </c>
      <c r="F137" s="73">
        <v>0.1</v>
      </c>
      <c r="G137" s="71">
        <v>0</v>
      </c>
    </row>
    <row r="138" spans="1:7" ht="29.25" customHeight="1">
      <c r="A138" s="141"/>
      <c r="B138" s="141"/>
      <c r="C138" s="48" t="s">
        <v>28</v>
      </c>
      <c r="D138" s="64" t="s">
        <v>29</v>
      </c>
      <c r="E138" s="85">
        <v>1945300</v>
      </c>
      <c r="F138" s="73">
        <v>1896859.3</v>
      </c>
      <c r="G138" s="71">
        <f t="shared" si="5"/>
        <v>97.509859661748834</v>
      </c>
    </row>
    <row r="139" spans="1:7" ht="24.75" customHeight="1">
      <c r="A139" s="141"/>
      <c r="B139" s="141"/>
      <c r="C139" s="48" t="s">
        <v>78</v>
      </c>
      <c r="D139" s="64" t="s">
        <v>79</v>
      </c>
      <c r="E139" s="67">
        <v>15000</v>
      </c>
      <c r="F139" s="73">
        <v>10329.280000000001</v>
      </c>
      <c r="G139" s="71">
        <f t="shared" si="5"/>
        <v>68.861866666666671</v>
      </c>
    </row>
    <row r="140" spans="1:7" ht="36.75" customHeight="1">
      <c r="A140" s="141"/>
      <c r="B140" s="48" t="s">
        <v>199</v>
      </c>
      <c r="C140" s="141"/>
      <c r="D140" s="64" t="s">
        <v>200</v>
      </c>
      <c r="E140" s="67">
        <f>SUM(E141:E142)</f>
        <v>41231</v>
      </c>
      <c r="F140" s="67">
        <f>SUM(F141:F142)</f>
        <v>37828.18</v>
      </c>
      <c r="G140" s="71">
        <f t="shared" si="5"/>
        <v>91.746937983556066</v>
      </c>
    </row>
    <row r="141" spans="1:7" ht="28.5" customHeight="1">
      <c r="A141" s="141"/>
      <c r="B141" s="141"/>
      <c r="C141" s="48" t="s">
        <v>28</v>
      </c>
      <c r="D141" s="64" t="s">
        <v>29</v>
      </c>
      <c r="E141" s="85">
        <v>18200</v>
      </c>
      <c r="F141" s="73">
        <v>17432.46</v>
      </c>
      <c r="G141" s="71">
        <f t="shared" si="5"/>
        <v>95.782747252747242</v>
      </c>
    </row>
    <row r="142" spans="1:7" ht="22.5" customHeight="1">
      <c r="A142" s="141"/>
      <c r="B142" s="141"/>
      <c r="C142" s="48" t="s">
        <v>76</v>
      </c>
      <c r="D142" s="64" t="s">
        <v>77</v>
      </c>
      <c r="E142" s="85">
        <v>23031</v>
      </c>
      <c r="F142" s="73">
        <v>20395.72</v>
      </c>
      <c r="G142" s="71">
        <f t="shared" si="5"/>
        <v>88.557683122747605</v>
      </c>
    </row>
    <row r="143" spans="1:7" ht="23.25" customHeight="1">
      <c r="A143" s="141"/>
      <c r="B143" s="48" t="s">
        <v>201</v>
      </c>
      <c r="C143" s="141"/>
      <c r="D143" s="64" t="s">
        <v>202</v>
      </c>
      <c r="E143" s="67">
        <f>E144</f>
        <v>112000</v>
      </c>
      <c r="F143" s="67">
        <f>F144</f>
        <v>107968.3</v>
      </c>
      <c r="G143" s="71">
        <f t="shared" si="5"/>
        <v>96.400267857142865</v>
      </c>
    </row>
    <row r="144" spans="1:7" ht="23.25" customHeight="1">
      <c r="A144" s="141"/>
      <c r="B144" s="141"/>
      <c r="C144" s="48" t="s">
        <v>76</v>
      </c>
      <c r="D144" s="64" t="s">
        <v>77</v>
      </c>
      <c r="E144" s="85">
        <v>112000</v>
      </c>
      <c r="F144" s="73">
        <v>107968.3</v>
      </c>
      <c r="G144" s="71">
        <f t="shared" si="5"/>
        <v>96.400267857142865</v>
      </c>
    </row>
    <row r="145" spans="1:7" ht="15" customHeight="1">
      <c r="A145" s="141"/>
      <c r="B145" s="48" t="s">
        <v>205</v>
      </c>
      <c r="C145" s="141"/>
      <c r="D145" s="64" t="s">
        <v>206</v>
      </c>
      <c r="E145" s="67">
        <f>SUM(E146:E147)</f>
        <v>234316</v>
      </c>
      <c r="F145" s="67">
        <f>SUM(F146:F147)</f>
        <v>233435.86</v>
      </c>
      <c r="G145" s="71">
        <f t="shared" si="5"/>
        <v>99.624379043684584</v>
      </c>
    </row>
    <row r="146" spans="1:7" ht="15" customHeight="1">
      <c r="A146" s="141"/>
      <c r="B146" s="48"/>
      <c r="C146" s="141" t="s">
        <v>26</v>
      </c>
      <c r="D146" s="64" t="s">
        <v>27</v>
      </c>
      <c r="E146" s="67">
        <v>0</v>
      </c>
      <c r="F146" s="73">
        <v>987</v>
      </c>
      <c r="G146" s="71">
        <v>0</v>
      </c>
    </row>
    <row r="147" spans="1:7" ht="23.25" customHeight="1">
      <c r="A147" s="141"/>
      <c r="B147" s="141"/>
      <c r="C147" s="48" t="s">
        <v>76</v>
      </c>
      <c r="D147" s="64" t="s">
        <v>77</v>
      </c>
      <c r="E147" s="67">
        <v>234316</v>
      </c>
      <c r="F147" s="73">
        <v>232448.86</v>
      </c>
      <c r="G147" s="71">
        <f t="shared" si="5"/>
        <v>99.203153007050304</v>
      </c>
    </row>
    <row r="148" spans="1:7" ht="18" customHeight="1">
      <c r="A148" s="141"/>
      <c r="B148" s="48" t="s">
        <v>207</v>
      </c>
      <c r="C148" s="141"/>
      <c r="D148" s="64" t="s">
        <v>208</v>
      </c>
      <c r="E148" s="67">
        <f>SUM(E149:E151)</f>
        <v>120620</v>
      </c>
      <c r="F148" s="67">
        <f>SUM(F149:F151)</f>
        <v>120919.2</v>
      </c>
      <c r="G148" s="71">
        <f t="shared" si="5"/>
        <v>100.24805173271432</v>
      </c>
    </row>
    <row r="149" spans="1:7" ht="18" customHeight="1">
      <c r="A149" s="141"/>
      <c r="B149" s="48"/>
      <c r="C149" s="141" t="s">
        <v>54</v>
      </c>
      <c r="D149" s="64" t="s">
        <v>55</v>
      </c>
      <c r="E149" s="67">
        <v>0</v>
      </c>
      <c r="F149" s="73">
        <v>17</v>
      </c>
      <c r="G149" s="71">
        <v>0</v>
      </c>
    </row>
    <row r="150" spans="1:7" ht="15" customHeight="1">
      <c r="A150" s="141"/>
      <c r="B150" s="141"/>
      <c r="C150" s="48" t="s">
        <v>18</v>
      </c>
      <c r="D150" s="64" t="s">
        <v>19</v>
      </c>
      <c r="E150" s="67">
        <v>4400</v>
      </c>
      <c r="F150" s="73">
        <v>4682.2</v>
      </c>
      <c r="G150" s="71">
        <f t="shared" si="5"/>
        <v>106.41363636363637</v>
      </c>
    </row>
    <row r="151" spans="1:7" ht="27.75" customHeight="1">
      <c r="A151" s="141"/>
      <c r="B151" s="141"/>
      <c r="C151" s="48" t="s">
        <v>76</v>
      </c>
      <c r="D151" s="64" t="s">
        <v>77</v>
      </c>
      <c r="E151" s="85">
        <v>116220</v>
      </c>
      <c r="F151" s="73">
        <v>116220</v>
      </c>
      <c r="G151" s="71">
        <f t="shared" si="5"/>
        <v>100</v>
      </c>
    </row>
    <row r="152" spans="1:7" ht="15" customHeight="1">
      <c r="A152" s="141"/>
      <c r="B152" s="48" t="s">
        <v>209</v>
      </c>
      <c r="C152" s="141"/>
      <c r="D152" s="64" t="s">
        <v>210</v>
      </c>
      <c r="E152" s="67">
        <f>SUM(E153:E154)</f>
        <v>17150</v>
      </c>
      <c r="F152" s="67">
        <f>SUM(F153:F154)</f>
        <v>18270.670000000002</v>
      </c>
      <c r="G152" s="71">
        <f t="shared" si="5"/>
        <v>106.53451895043733</v>
      </c>
    </row>
    <row r="153" spans="1:7" ht="22.5" customHeight="1">
      <c r="A153" s="141"/>
      <c r="B153" s="141"/>
      <c r="C153" s="48" t="s">
        <v>12</v>
      </c>
      <c r="D153" s="64" t="s">
        <v>13</v>
      </c>
      <c r="E153" s="85">
        <v>17000</v>
      </c>
      <c r="F153" s="73">
        <v>18208.63</v>
      </c>
      <c r="G153" s="71">
        <f t="shared" si="5"/>
        <v>107.10958823529413</v>
      </c>
    </row>
    <row r="154" spans="1:7" ht="15" customHeight="1">
      <c r="A154" s="141"/>
      <c r="B154" s="141"/>
      <c r="C154" s="48" t="s">
        <v>18</v>
      </c>
      <c r="D154" s="64" t="s">
        <v>19</v>
      </c>
      <c r="E154" s="67">
        <v>150</v>
      </c>
      <c r="F154" s="73">
        <v>62.04</v>
      </c>
      <c r="G154" s="71">
        <f t="shared" si="5"/>
        <v>41.36</v>
      </c>
    </row>
    <row r="155" spans="1:7" ht="24.75" customHeight="1">
      <c r="A155" s="141"/>
      <c r="B155" s="48" t="s">
        <v>211</v>
      </c>
      <c r="C155" s="141"/>
      <c r="D155" s="64" t="s">
        <v>130</v>
      </c>
      <c r="E155" s="67">
        <f>SUM(E156:E157)</f>
        <v>135696</v>
      </c>
      <c r="F155" s="67">
        <f>SUM(F156:F157)</f>
        <v>134796</v>
      </c>
      <c r="G155" s="71">
        <f t="shared" si="5"/>
        <v>99.336752741422004</v>
      </c>
    </row>
    <row r="156" spans="1:7" ht="24.75" customHeight="1">
      <c r="A156" s="141"/>
      <c r="B156" s="48"/>
      <c r="C156" s="141" t="s">
        <v>28</v>
      </c>
      <c r="D156" s="64" t="s">
        <v>29</v>
      </c>
      <c r="E156" s="85">
        <v>19000</v>
      </c>
      <c r="F156" s="73">
        <v>18100</v>
      </c>
      <c r="G156" s="71">
        <f t="shared" si="5"/>
        <v>95.263157894736835</v>
      </c>
    </row>
    <row r="157" spans="1:7" ht="23.25" customHeight="1">
      <c r="A157" s="141"/>
      <c r="B157" s="141"/>
      <c r="C157" s="48" t="s">
        <v>76</v>
      </c>
      <c r="D157" s="64" t="s">
        <v>77</v>
      </c>
      <c r="E157" s="85">
        <v>116696</v>
      </c>
      <c r="F157" s="73">
        <v>116696</v>
      </c>
      <c r="G157" s="71">
        <f t="shared" si="5"/>
        <v>100</v>
      </c>
    </row>
    <row r="158" spans="1:7" ht="16.5" customHeight="1">
      <c r="A158" s="113" t="s">
        <v>80</v>
      </c>
      <c r="B158" s="114"/>
      <c r="C158" s="114"/>
      <c r="D158" s="115" t="s">
        <v>81</v>
      </c>
      <c r="E158" s="116">
        <f>E160</f>
        <v>739598.4</v>
      </c>
      <c r="F158" s="116">
        <f>F160</f>
        <v>801168.43000000017</v>
      </c>
      <c r="G158" s="117">
        <f t="shared" si="5"/>
        <v>108.324792211557</v>
      </c>
    </row>
    <row r="159" spans="1:7" ht="29.25" customHeight="1">
      <c r="A159" s="48"/>
      <c r="B159" s="141"/>
      <c r="C159" s="141"/>
      <c r="D159" s="64" t="s">
        <v>82</v>
      </c>
      <c r="E159" s="67">
        <f>E160</f>
        <v>739598.4</v>
      </c>
      <c r="F159" s="67">
        <f>F160</f>
        <v>801168.43000000017</v>
      </c>
      <c r="G159" s="71">
        <f t="shared" si="5"/>
        <v>108.324792211557</v>
      </c>
    </row>
    <row r="160" spans="1:7" ht="34.5" customHeight="1">
      <c r="A160" s="141"/>
      <c r="B160" s="48" t="s">
        <v>212</v>
      </c>
      <c r="C160" s="141"/>
      <c r="D160" s="64" t="s">
        <v>130</v>
      </c>
      <c r="E160" s="67">
        <f>SUM(E162:E165)</f>
        <v>739598.4</v>
      </c>
      <c r="F160" s="67">
        <f>SUM(F162:F165)</f>
        <v>801168.43000000017</v>
      </c>
      <c r="G160" s="71">
        <f t="shared" si="5"/>
        <v>108.324792211557</v>
      </c>
    </row>
    <row r="161" spans="1:7" ht="27.75" customHeight="1">
      <c r="A161" s="141"/>
      <c r="B161" s="48"/>
      <c r="C161" s="141"/>
      <c r="D161" s="64" t="s">
        <v>82</v>
      </c>
      <c r="E161" s="67">
        <f>E160</f>
        <v>739598.4</v>
      </c>
      <c r="F161" s="67">
        <f>F160</f>
        <v>801168.43000000017</v>
      </c>
      <c r="G161" s="71">
        <f t="shared" si="5"/>
        <v>108.324792211557</v>
      </c>
    </row>
    <row r="162" spans="1:7" ht="36" customHeight="1">
      <c r="A162" s="141"/>
      <c r="B162" s="141"/>
      <c r="C162" s="48" t="s">
        <v>351</v>
      </c>
      <c r="D162" s="64" t="s">
        <v>352</v>
      </c>
      <c r="E162" s="85">
        <v>594051.1</v>
      </c>
      <c r="F162" s="73">
        <v>659295.81000000006</v>
      </c>
      <c r="G162" s="71">
        <f t="shared" si="5"/>
        <v>110.98301307749452</v>
      </c>
    </row>
    <row r="163" spans="1:7" ht="37.5" customHeight="1">
      <c r="A163" s="141"/>
      <c r="B163" s="141"/>
      <c r="C163" s="48" t="s">
        <v>353</v>
      </c>
      <c r="D163" s="64" t="s">
        <v>352</v>
      </c>
      <c r="E163" s="67">
        <v>35867.9</v>
      </c>
      <c r="F163" s="73">
        <v>35858.14</v>
      </c>
      <c r="G163" s="71">
        <f t="shared" si="5"/>
        <v>99.972789039782086</v>
      </c>
    </row>
    <row r="164" spans="1:7" ht="24.75" customHeight="1">
      <c r="A164" s="141"/>
      <c r="B164" s="141"/>
      <c r="C164" s="48" t="s">
        <v>354</v>
      </c>
      <c r="D164" s="64" t="s">
        <v>355</v>
      </c>
      <c r="E164" s="85">
        <v>103581.23</v>
      </c>
      <c r="F164" s="73">
        <v>100292.05</v>
      </c>
      <c r="G164" s="71">
        <f t="shared" si="5"/>
        <v>96.82454050796656</v>
      </c>
    </row>
    <row r="165" spans="1:7" ht="26.25" customHeight="1">
      <c r="A165" s="141"/>
      <c r="B165" s="141"/>
      <c r="C165" s="48" t="s">
        <v>356</v>
      </c>
      <c r="D165" s="64" t="s">
        <v>355</v>
      </c>
      <c r="E165" s="85">
        <v>6098.17</v>
      </c>
      <c r="F165" s="73">
        <v>5722.43</v>
      </c>
      <c r="G165" s="71">
        <f t="shared" si="5"/>
        <v>93.838479412676264</v>
      </c>
    </row>
    <row r="166" spans="1:7" ht="26.25" customHeight="1">
      <c r="A166" s="114" t="s">
        <v>213</v>
      </c>
      <c r="B166" s="114"/>
      <c r="C166" s="113"/>
      <c r="D166" s="115" t="s">
        <v>214</v>
      </c>
      <c r="E166" s="143">
        <f>E167</f>
        <v>63334</v>
      </c>
      <c r="F166" s="143">
        <f>F167</f>
        <v>62944</v>
      </c>
      <c r="G166" s="117">
        <f t="shared" si="5"/>
        <v>99.384217008242018</v>
      </c>
    </row>
    <row r="167" spans="1:7" ht="26.25" customHeight="1">
      <c r="A167" s="141"/>
      <c r="B167" s="141" t="s">
        <v>217</v>
      </c>
      <c r="C167" s="48"/>
      <c r="D167" s="64" t="s">
        <v>218</v>
      </c>
      <c r="E167" s="85">
        <f>E168</f>
        <v>63334</v>
      </c>
      <c r="F167" s="85">
        <f>F168</f>
        <v>62944</v>
      </c>
      <c r="G167" s="71">
        <f t="shared" si="5"/>
        <v>99.384217008242018</v>
      </c>
    </row>
    <row r="168" spans="1:7" ht="26.25" customHeight="1">
      <c r="A168" s="141"/>
      <c r="B168" s="141"/>
      <c r="C168" s="48" t="s">
        <v>76</v>
      </c>
      <c r="D168" s="64" t="s">
        <v>77</v>
      </c>
      <c r="E168" s="85">
        <v>63334</v>
      </c>
      <c r="F168" s="73">
        <v>62944</v>
      </c>
      <c r="G168" s="71">
        <f t="shared" si="5"/>
        <v>99.384217008242018</v>
      </c>
    </row>
    <row r="169" spans="1:7" ht="15" customHeight="1">
      <c r="A169" s="113" t="s">
        <v>83</v>
      </c>
      <c r="B169" s="114"/>
      <c r="C169" s="114"/>
      <c r="D169" s="115" t="s">
        <v>84</v>
      </c>
      <c r="E169" s="116">
        <f>E170+E175+E177+E180+E183+E185</f>
        <v>405530</v>
      </c>
      <c r="F169" s="156">
        <f>F170+F175+F177+F180+F183+F185</f>
        <v>418521.22</v>
      </c>
      <c r="G169" s="117">
        <f t="shared" si="5"/>
        <v>103.20351638596404</v>
      </c>
    </row>
    <row r="170" spans="1:7" ht="15" customHeight="1">
      <c r="A170" s="141"/>
      <c r="B170" s="48" t="s">
        <v>219</v>
      </c>
      <c r="C170" s="141"/>
      <c r="D170" s="64" t="s">
        <v>220</v>
      </c>
      <c r="E170" s="67">
        <f>SUM(E171:E174)</f>
        <v>272530</v>
      </c>
      <c r="F170" s="67">
        <f>SUM(F171:F174)</f>
        <v>275257.28999999998</v>
      </c>
      <c r="G170" s="71">
        <f t="shared" si="5"/>
        <v>101.00073019484093</v>
      </c>
    </row>
    <row r="171" spans="1:7" ht="37.5" customHeight="1">
      <c r="A171" s="141"/>
      <c r="B171" s="141"/>
      <c r="C171" s="48" t="s">
        <v>8</v>
      </c>
      <c r="D171" s="64" t="s">
        <v>9</v>
      </c>
      <c r="E171" s="85">
        <v>1230</v>
      </c>
      <c r="F171" s="73">
        <v>1230</v>
      </c>
      <c r="G171" s="71">
        <f t="shared" si="5"/>
        <v>100</v>
      </c>
    </row>
    <row r="172" spans="1:7" ht="15.75" customHeight="1">
      <c r="A172" s="141"/>
      <c r="B172" s="141"/>
      <c r="C172" s="48" t="s">
        <v>12</v>
      </c>
      <c r="D172" s="64" t="s">
        <v>13</v>
      </c>
      <c r="E172" s="85">
        <v>4000</v>
      </c>
      <c r="F172" s="73">
        <v>4080.28</v>
      </c>
      <c r="G172" s="71">
        <f t="shared" si="5"/>
        <v>102.00700000000001</v>
      </c>
    </row>
    <row r="173" spans="1:7" ht="15" customHeight="1">
      <c r="A173" s="141"/>
      <c r="B173" s="141"/>
      <c r="C173" s="48" t="s">
        <v>18</v>
      </c>
      <c r="D173" s="64" t="s">
        <v>19</v>
      </c>
      <c r="E173" s="85">
        <v>300</v>
      </c>
      <c r="F173" s="73">
        <v>1212.97</v>
      </c>
      <c r="G173" s="71">
        <f t="shared" si="5"/>
        <v>404.32333333333332</v>
      </c>
    </row>
    <row r="174" spans="1:7" ht="15" customHeight="1">
      <c r="A174" s="141"/>
      <c r="B174" s="141"/>
      <c r="C174" s="48" t="s">
        <v>26</v>
      </c>
      <c r="D174" s="64" t="s">
        <v>27</v>
      </c>
      <c r="E174" s="67">
        <v>267000</v>
      </c>
      <c r="F174" s="73">
        <v>268734.03999999998</v>
      </c>
      <c r="G174" s="71">
        <f t="shared" si="5"/>
        <v>100.64945318352059</v>
      </c>
    </row>
    <row r="175" spans="1:7" ht="15" customHeight="1">
      <c r="A175" s="141"/>
      <c r="B175" s="141" t="s">
        <v>336</v>
      </c>
      <c r="C175" s="48"/>
      <c r="D175" s="64" t="s">
        <v>337</v>
      </c>
      <c r="E175" s="67">
        <f>E176</f>
        <v>0</v>
      </c>
      <c r="F175" s="67">
        <f>F176</f>
        <v>25366.93</v>
      </c>
      <c r="G175" s="71">
        <v>0</v>
      </c>
    </row>
    <row r="176" spans="1:7" ht="28.5" customHeight="1">
      <c r="A176" s="141"/>
      <c r="B176" s="141"/>
      <c r="C176" s="48" t="s">
        <v>391</v>
      </c>
      <c r="D176" s="64" t="s">
        <v>392</v>
      </c>
      <c r="E176" s="85">
        <v>0</v>
      </c>
      <c r="F176" s="73">
        <v>25366.93</v>
      </c>
      <c r="G176" s="71">
        <v>0</v>
      </c>
    </row>
    <row r="177" spans="1:7" ht="16.5" customHeight="1">
      <c r="A177" s="141"/>
      <c r="B177" s="48" t="s">
        <v>225</v>
      </c>
      <c r="C177" s="141"/>
      <c r="D177" s="64" t="s">
        <v>226</v>
      </c>
      <c r="E177" s="67">
        <f>SUM(E178:E179)</f>
        <v>15000</v>
      </c>
      <c r="F177" s="67">
        <f>SUM(F178:F179)</f>
        <v>2.1800000000000002</v>
      </c>
      <c r="G177" s="71">
        <f t="shared" si="5"/>
        <v>1.4533333333333334E-2</v>
      </c>
    </row>
    <row r="178" spans="1:7" ht="17.25" customHeight="1">
      <c r="A178" s="141"/>
      <c r="B178" s="48"/>
      <c r="C178" s="48" t="s">
        <v>18</v>
      </c>
      <c r="D178" s="64" t="s">
        <v>19</v>
      </c>
      <c r="E178" s="85">
        <v>0</v>
      </c>
      <c r="F178" s="73">
        <v>2.1800000000000002</v>
      </c>
      <c r="G178" s="71">
        <v>0</v>
      </c>
    </row>
    <row r="179" spans="1:7" ht="15" customHeight="1">
      <c r="A179" s="141"/>
      <c r="B179" s="141"/>
      <c r="C179" s="48" t="s">
        <v>26</v>
      </c>
      <c r="D179" s="64" t="s">
        <v>27</v>
      </c>
      <c r="E179" s="67">
        <v>15000</v>
      </c>
      <c r="F179" s="73">
        <v>0</v>
      </c>
      <c r="G179" s="71">
        <f t="shared" si="5"/>
        <v>0</v>
      </c>
    </row>
    <row r="180" spans="1:7" ht="15" customHeight="1">
      <c r="A180" s="77"/>
      <c r="B180" s="77" t="s">
        <v>393</v>
      </c>
      <c r="C180" s="76"/>
      <c r="D180" s="64" t="s">
        <v>394</v>
      </c>
      <c r="E180" s="67">
        <f>SUM(E181:E182)</f>
        <v>5700</v>
      </c>
      <c r="F180" s="67">
        <f>SUM(F181:F182)</f>
        <v>5716.46</v>
      </c>
      <c r="G180" s="71">
        <f t="shared" si="5"/>
        <v>100.28877192982458</v>
      </c>
    </row>
    <row r="181" spans="1:7" ht="15" customHeight="1">
      <c r="A181" s="77"/>
      <c r="B181" s="77"/>
      <c r="C181" s="76" t="s">
        <v>24</v>
      </c>
      <c r="D181" s="119" t="s">
        <v>25</v>
      </c>
      <c r="E181" s="67">
        <v>5700</v>
      </c>
      <c r="F181" s="73">
        <v>5669.86</v>
      </c>
      <c r="G181" s="71">
        <f t="shared" si="5"/>
        <v>99.471228070175428</v>
      </c>
    </row>
    <row r="182" spans="1:7" ht="15" customHeight="1">
      <c r="A182" s="77"/>
      <c r="B182" s="77"/>
      <c r="C182" s="76" t="s">
        <v>18</v>
      </c>
      <c r="D182" s="64" t="s">
        <v>19</v>
      </c>
      <c r="E182" s="67">
        <v>0</v>
      </c>
      <c r="F182" s="73">
        <v>46.6</v>
      </c>
      <c r="G182" s="71">
        <v>0</v>
      </c>
    </row>
    <row r="183" spans="1:7" ht="15" customHeight="1">
      <c r="A183" s="77"/>
      <c r="B183" s="77" t="s">
        <v>395</v>
      </c>
      <c r="C183" s="76"/>
      <c r="D183" s="119" t="s">
        <v>397</v>
      </c>
      <c r="E183" s="67">
        <f>E184</f>
        <v>2200</v>
      </c>
      <c r="F183" s="73">
        <f>F184</f>
        <v>2116.5500000000002</v>
      </c>
      <c r="G183" s="71">
        <f t="shared" si="5"/>
        <v>96.206818181818193</v>
      </c>
    </row>
    <row r="184" spans="1:7" ht="15" customHeight="1">
      <c r="A184" s="77"/>
      <c r="B184" s="77"/>
      <c r="C184" s="76" t="s">
        <v>396</v>
      </c>
      <c r="D184" s="119" t="s">
        <v>398</v>
      </c>
      <c r="E184" s="67">
        <v>2200</v>
      </c>
      <c r="F184" s="73">
        <v>2116.5500000000002</v>
      </c>
      <c r="G184" s="71">
        <f t="shared" si="5"/>
        <v>96.206818181818193</v>
      </c>
    </row>
    <row r="185" spans="1:7" ht="15" customHeight="1">
      <c r="A185" s="77"/>
      <c r="B185" s="77" t="s">
        <v>227</v>
      </c>
      <c r="C185" s="76"/>
      <c r="D185" s="119" t="s">
        <v>130</v>
      </c>
      <c r="E185" s="67">
        <f>SUM(E186:E187)</f>
        <v>110100</v>
      </c>
      <c r="F185" s="67">
        <f>SUM(F186:F187)</f>
        <v>110061.81</v>
      </c>
      <c r="G185" s="71">
        <f t="shared" si="5"/>
        <v>99.965313351498637</v>
      </c>
    </row>
    <row r="186" spans="1:7" ht="15" customHeight="1">
      <c r="A186" s="77"/>
      <c r="B186" s="77"/>
      <c r="C186" s="76" t="s">
        <v>346</v>
      </c>
      <c r="D186" s="119" t="s">
        <v>347</v>
      </c>
      <c r="E186" s="67">
        <v>10100</v>
      </c>
      <c r="F186" s="73">
        <v>10061.81</v>
      </c>
      <c r="G186" s="71">
        <f t="shared" si="5"/>
        <v>99.621881188118806</v>
      </c>
    </row>
    <row r="187" spans="1:7" ht="15" customHeight="1">
      <c r="A187" s="77"/>
      <c r="B187" s="77"/>
      <c r="C187" s="76" t="s">
        <v>26</v>
      </c>
      <c r="D187" s="64" t="s">
        <v>27</v>
      </c>
      <c r="E187" s="67">
        <v>100000</v>
      </c>
      <c r="F187" s="73">
        <v>100000</v>
      </c>
      <c r="G187" s="71">
        <f t="shared" si="5"/>
        <v>100</v>
      </c>
    </row>
    <row r="188" spans="1:7" ht="15" customHeight="1">
      <c r="A188" s="133" t="s">
        <v>228</v>
      </c>
      <c r="B188" s="133"/>
      <c r="C188" s="134"/>
      <c r="D188" s="135" t="s">
        <v>229</v>
      </c>
      <c r="E188" s="116">
        <f>E189</f>
        <v>386000</v>
      </c>
      <c r="F188" s="116">
        <f>F189</f>
        <v>29275.160000000003</v>
      </c>
      <c r="G188" s="117">
        <f t="shared" si="5"/>
        <v>7.5842383419689128</v>
      </c>
    </row>
    <row r="189" spans="1:7" ht="15" customHeight="1">
      <c r="A189" s="77"/>
      <c r="B189" s="77" t="s">
        <v>230</v>
      </c>
      <c r="C189" s="76"/>
      <c r="D189" s="119" t="s">
        <v>231</v>
      </c>
      <c r="E189" s="67">
        <f>SUM(E190:E191)</f>
        <v>386000</v>
      </c>
      <c r="F189" s="67">
        <f>SUM(F190:F191)</f>
        <v>29275.160000000003</v>
      </c>
      <c r="G189" s="71">
        <f t="shared" si="5"/>
        <v>7.5842383419689128</v>
      </c>
    </row>
    <row r="190" spans="1:7" ht="15" customHeight="1">
      <c r="A190" s="77"/>
      <c r="B190" s="77"/>
      <c r="C190" s="76" t="s">
        <v>34</v>
      </c>
      <c r="D190" s="119" t="s">
        <v>35</v>
      </c>
      <c r="E190" s="67">
        <v>5000</v>
      </c>
      <c r="F190" s="73">
        <v>4916.6000000000004</v>
      </c>
      <c r="G190" s="71">
        <f t="shared" si="5"/>
        <v>98.332000000000008</v>
      </c>
    </row>
    <row r="191" spans="1:7" ht="15" customHeight="1">
      <c r="A191" s="77"/>
      <c r="B191" s="77"/>
      <c r="C191" s="76" t="s">
        <v>26</v>
      </c>
      <c r="D191" s="64" t="s">
        <v>27</v>
      </c>
      <c r="E191" s="67">
        <v>381000</v>
      </c>
      <c r="F191" s="73">
        <v>24358.560000000001</v>
      </c>
      <c r="G191" s="71">
        <f t="shared" si="5"/>
        <v>6.3933228346456694</v>
      </c>
    </row>
    <row r="192" spans="1:7" ht="15" customHeight="1">
      <c r="A192" s="133" t="s">
        <v>236</v>
      </c>
      <c r="B192" s="133"/>
      <c r="C192" s="134"/>
      <c r="D192" s="135" t="s">
        <v>340</v>
      </c>
      <c r="E192" s="116">
        <f>E193+E195+E197</f>
        <v>18757.419999999998</v>
      </c>
      <c r="F192" s="116">
        <f>F193+F195+F197</f>
        <v>20250.78</v>
      </c>
      <c r="G192" s="117">
        <f t="shared" si="5"/>
        <v>107.96143606103612</v>
      </c>
    </row>
    <row r="193" spans="1:7" ht="15" customHeight="1">
      <c r="A193" s="77"/>
      <c r="B193" s="77" t="s">
        <v>237</v>
      </c>
      <c r="C193" s="76"/>
      <c r="D193" s="119" t="s">
        <v>238</v>
      </c>
      <c r="E193" s="67">
        <f>E194</f>
        <v>3500</v>
      </c>
      <c r="F193" s="67">
        <f>F194</f>
        <v>3456.22</v>
      </c>
      <c r="G193" s="71">
        <f t="shared" si="5"/>
        <v>98.749142857142843</v>
      </c>
    </row>
    <row r="194" spans="1:7" ht="15" customHeight="1">
      <c r="A194" s="77"/>
      <c r="B194" s="77"/>
      <c r="C194" s="76" t="s">
        <v>26</v>
      </c>
      <c r="D194" s="64" t="s">
        <v>27</v>
      </c>
      <c r="E194" s="67">
        <v>3500</v>
      </c>
      <c r="F194" s="73">
        <v>3456.22</v>
      </c>
      <c r="G194" s="71">
        <f t="shared" si="5"/>
        <v>98.749142857142843</v>
      </c>
    </row>
    <row r="195" spans="1:7" ht="15" customHeight="1">
      <c r="A195" s="77"/>
      <c r="B195" s="77" t="s">
        <v>239</v>
      </c>
      <c r="C195" s="76"/>
      <c r="D195" s="119" t="s">
        <v>341</v>
      </c>
      <c r="E195" s="67">
        <f>E196</f>
        <v>2500</v>
      </c>
      <c r="F195" s="67">
        <f>F196</f>
        <v>2500</v>
      </c>
      <c r="G195" s="71">
        <f t="shared" si="5"/>
        <v>100</v>
      </c>
    </row>
    <row r="196" spans="1:7" ht="15" customHeight="1">
      <c r="A196" s="77"/>
      <c r="B196" s="77"/>
      <c r="C196" s="76" t="s">
        <v>26</v>
      </c>
      <c r="D196" s="64" t="s">
        <v>27</v>
      </c>
      <c r="E196" s="67">
        <v>2500</v>
      </c>
      <c r="F196" s="73">
        <v>2500</v>
      </c>
      <c r="G196" s="71">
        <f t="shared" si="5"/>
        <v>100</v>
      </c>
    </row>
    <row r="197" spans="1:7" ht="15" customHeight="1">
      <c r="A197" s="77"/>
      <c r="B197" s="77" t="s">
        <v>399</v>
      </c>
      <c r="C197" s="76"/>
      <c r="D197" s="119" t="s">
        <v>130</v>
      </c>
      <c r="E197" s="67">
        <f>E198</f>
        <v>12757.42</v>
      </c>
      <c r="F197" s="67">
        <f>F198</f>
        <v>14294.56</v>
      </c>
      <c r="G197" s="71">
        <f t="shared" si="5"/>
        <v>112.04898796151572</v>
      </c>
    </row>
    <row r="198" spans="1:7" ht="27.75" customHeight="1">
      <c r="A198" s="77"/>
      <c r="B198" s="77"/>
      <c r="C198" s="76" t="s">
        <v>400</v>
      </c>
      <c r="D198" s="119" t="s">
        <v>401</v>
      </c>
      <c r="E198" s="85">
        <v>12757.42</v>
      </c>
      <c r="F198" s="73">
        <v>14294.56</v>
      </c>
      <c r="G198" s="71">
        <f t="shared" si="5"/>
        <v>112.04898796151572</v>
      </c>
    </row>
    <row r="199" spans="1:7" ht="15" customHeight="1">
      <c r="A199" s="310" t="s">
        <v>5</v>
      </c>
      <c r="B199" s="310"/>
      <c r="C199" s="310"/>
      <c r="D199" s="310"/>
      <c r="E199" s="138">
        <f>E192+E188+E169+E166+E158+E135+E130+E113+E103+E74+E68+E65+E51+E43+E37+E30+E18+E14+E11+E8</f>
        <v>39722716.029999994</v>
      </c>
      <c r="F199" s="138">
        <f>F192+F188+F169+F166+F158+F135+F130+F113+F103+F74+F68+F65+F51+F43+F37+F30+F18+F14+F11+F8</f>
        <v>39653308.769999996</v>
      </c>
      <c r="G199" s="117">
        <f t="shared" si="5"/>
        <v>99.825270608516348</v>
      </c>
    </row>
    <row r="200" spans="1:7" ht="28.5" customHeight="1">
      <c r="A200" s="307"/>
      <c r="B200" s="307"/>
      <c r="C200" s="307"/>
      <c r="D200" s="64" t="s">
        <v>82</v>
      </c>
      <c r="E200" s="85" t="s">
        <v>350</v>
      </c>
      <c r="F200" s="155">
        <f>F63+F64+F162+F163+F164+F165+F198</f>
        <v>858942.68000000017</v>
      </c>
      <c r="G200" s="95">
        <f t="shared" si="5"/>
        <v>177.27019121486066</v>
      </c>
    </row>
    <row r="201" spans="1:7" ht="24.75" customHeight="1">
      <c r="A201" s="308"/>
      <c r="B201" s="308"/>
      <c r="C201" s="308"/>
      <c r="D201" s="308"/>
      <c r="E201" s="309"/>
      <c r="F201" s="73"/>
      <c r="G201" s="72"/>
    </row>
    <row r="202" spans="1:7" ht="15" customHeight="1">
      <c r="A202" s="311" t="s">
        <v>85</v>
      </c>
      <c r="B202" s="311"/>
      <c r="C202" s="311"/>
      <c r="D202" s="311"/>
      <c r="E202" s="312"/>
      <c r="F202" s="73"/>
      <c r="G202" s="72"/>
    </row>
    <row r="203" spans="1:7" ht="22.5" customHeight="1">
      <c r="A203" s="113" t="s">
        <v>10</v>
      </c>
      <c r="B203" s="114"/>
      <c r="C203" s="114"/>
      <c r="D203" s="115" t="s">
        <v>11</v>
      </c>
      <c r="E203" s="143">
        <f>E205</f>
        <v>703240.64</v>
      </c>
      <c r="F203" s="143">
        <f>F205</f>
        <v>703240.64</v>
      </c>
      <c r="G203" s="144">
        <f t="shared" si="5"/>
        <v>100</v>
      </c>
    </row>
    <row r="204" spans="1:7" ht="27" customHeight="1">
      <c r="A204" s="48"/>
      <c r="B204" s="47"/>
      <c r="C204" s="47"/>
      <c r="D204" s="64" t="s">
        <v>82</v>
      </c>
      <c r="E204" s="85">
        <f>E206</f>
        <v>703240.64</v>
      </c>
      <c r="F204" s="85">
        <f>F206</f>
        <v>703240.64</v>
      </c>
      <c r="G204" s="137">
        <f t="shared" si="5"/>
        <v>100</v>
      </c>
    </row>
    <row r="205" spans="1:7" ht="15.75" customHeight="1">
      <c r="A205" s="48"/>
      <c r="B205" s="63" t="s">
        <v>141</v>
      </c>
      <c r="C205" s="63"/>
      <c r="D205" s="83" t="s">
        <v>142</v>
      </c>
      <c r="E205" s="85">
        <f>E207+E208</f>
        <v>703240.64</v>
      </c>
      <c r="F205" s="85">
        <f>F207+F208</f>
        <v>703240.64</v>
      </c>
      <c r="G205" s="137">
        <f t="shared" si="5"/>
        <v>100</v>
      </c>
    </row>
    <row r="206" spans="1:7" ht="27" customHeight="1">
      <c r="A206" s="48"/>
      <c r="B206" s="63"/>
      <c r="C206" s="63"/>
      <c r="D206" s="64" t="s">
        <v>404</v>
      </c>
      <c r="E206" s="85">
        <f>SUM(E207:E208)</f>
        <v>703240.64</v>
      </c>
      <c r="F206" s="85">
        <f>SUM(F207:F208)</f>
        <v>703240.64</v>
      </c>
      <c r="G206" s="137">
        <f t="shared" si="5"/>
        <v>100</v>
      </c>
    </row>
    <row r="207" spans="1:7" ht="27" customHeight="1">
      <c r="A207" s="48"/>
      <c r="B207" s="63"/>
      <c r="C207" s="63" t="s">
        <v>402</v>
      </c>
      <c r="D207" s="83" t="s">
        <v>374</v>
      </c>
      <c r="E207" s="145">
        <v>466198.4</v>
      </c>
      <c r="F207" s="145">
        <v>466198.4</v>
      </c>
      <c r="G207" s="137">
        <f t="shared" ref="G207:G208" si="6">(F207/E207)*100</f>
        <v>100</v>
      </c>
    </row>
    <row r="208" spans="1:7" ht="27" customHeight="1">
      <c r="A208" s="48"/>
      <c r="B208" s="63"/>
      <c r="C208" s="63" t="s">
        <v>403</v>
      </c>
      <c r="D208" s="83" t="s">
        <v>86</v>
      </c>
      <c r="E208" s="145">
        <v>237042.24</v>
      </c>
      <c r="F208" s="145">
        <v>237042.24</v>
      </c>
      <c r="G208" s="137">
        <f t="shared" si="6"/>
        <v>100</v>
      </c>
    </row>
    <row r="209" spans="1:7" ht="24" customHeight="1">
      <c r="A209" s="113" t="s">
        <v>14</v>
      </c>
      <c r="B209" s="114"/>
      <c r="C209" s="114"/>
      <c r="D209" s="115" t="s">
        <v>15</v>
      </c>
      <c r="E209" s="116">
        <f>E211</f>
        <v>490000</v>
      </c>
      <c r="F209" s="116">
        <f>F211</f>
        <v>486752.73</v>
      </c>
      <c r="G209" s="136">
        <f t="shared" si="5"/>
        <v>99.337291836734693</v>
      </c>
    </row>
    <row r="210" spans="1:7" ht="24" customHeight="1">
      <c r="A210" s="48"/>
      <c r="B210" s="47"/>
      <c r="C210" s="47"/>
      <c r="D210" s="64" t="s">
        <v>82</v>
      </c>
      <c r="E210" s="67">
        <f>E212</f>
        <v>0</v>
      </c>
      <c r="F210" s="67">
        <f>F212</f>
        <v>0</v>
      </c>
      <c r="G210" s="72">
        <v>0</v>
      </c>
    </row>
    <row r="211" spans="1:7">
      <c r="A211" s="47"/>
      <c r="B211" s="48" t="s">
        <v>148</v>
      </c>
      <c r="C211" s="47"/>
      <c r="D211" s="64" t="s">
        <v>149</v>
      </c>
      <c r="E211" s="67">
        <f>SUM(E213:E215)</f>
        <v>490000</v>
      </c>
      <c r="F211" s="67">
        <f>SUM(F213:F215)</f>
        <v>486752.73</v>
      </c>
      <c r="G211" s="72">
        <f t="shared" si="5"/>
        <v>99.337291836734693</v>
      </c>
    </row>
    <row r="212" spans="1:7" ht="33.75">
      <c r="A212" s="47"/>
      <c r="B212" s="48"/>
      <c r="C212" s="47"/>
      <c r="D212" s="64" t="s">
        <v>82</v>
      </c>
      <c r="E212" s="67">
        <v>0</v>
      </c>
      <c r="F212" s="73">
        <v>0</v>
      </c>
      <c r="G212" s="72">
        <v>0</v>
      </c>
    </row>
    <row r="213" spans="1:7" ht="27" customHeight="1">
      <c r="A213" s="47"/>
      <c r="B213" s="47"/>
      <c r="C213" s="48" t="s">
        <v>89</v>
      </c>
      <c r="D213" s="64" t="s">
        <v>90</v>
      </c>
      <c r="E213" s="67">
        <v>20000</v>
      </c>
      <c r="F213" s="73">
        <v>19105.919999999998</v>
      </c>
      <c r="G213" s="72">
        <f t="shared" ref="G213:G254" si="7">(F213/E213)*100</f>
        <v>95.529599999999988</v>
      </c>
    </row>
    <row r="214" spans="1:7" ht="27" customHeight="1">
      <c r="A214" s="47"/>
      <c r="B214" s="47"/>
      <c r="C214" s="48" t="s">
        <v>91</v>
      </c>
      <c r="D214" s="64" t="s">
        <v>92</v>
      </c>
      <c r="E214" s="67">
        <v>70000</v>
      </c>
      <c r="F214" s="73">
        <v>67030.740000000005</v>
      </c>
      <c r="G214" s="72">
        <f t="shared" si="7"/>
        <v>95.758200000000002</v>
      </c>
    </row>
    <row r="215" spans="1:7">
      <c r="A215" s="47"/>
      <c r="B215" s="47"/>
      <c r="C215" s="48" t="s">
        <v>93</v>
      </c>
      <c r="D215" s="64" t="s">
        <v>94</v>
      </c>
      <c r="E215" s="67">
        <v>400000</v>
      </c>
      <c r="F215" s="73">
        <v>400616.07</v>
      </c>
      <c r="G215" s="72">
        <f t="shared" si="7"/>
        <v>100.15401749999999</v>
      </c>
    </row>
    <row r="216" spans="1:7" ht="24.75" customHeight="1">
      <c r="A216" s="113" t="s">
        <v>22</v>
      </c>
      <c r="B216" s="114"/>
      <c r="C216" s="114"/>
      <c r="D216" s="115" t="s">
        <v>23</v>
      </c>
      <c r="E216" s="116">
        <f>E218+E221</f>
        <v>250</v>
      </c>
      <c r="F216" s="116">
        <f>F218+F221</f>
        <v>17458.5</v>
      </c>
      <c r="G216" s="136">
        <f t="shared" si="7"/>
        <v>6983.4000000000005</v>
      </c>
    </row>
    <row r="217" spans="1:7" ht="28.5" customHeight="1">
      <c r="A217" s="48"/>
      <c r="B217" s="47"/>
      <c r="C217" s="47"/>
      <c r="D217" s="64" t="s">
        <v>82</v>
      </c>
      <c r="E217" s="85">
        <v>0</v>
      </c>
      <c r="F217" s="85">
        <v>0</v>
      </c>
      <c r="G217" s="137">
        <v>0</v>
      </c>
    </row>
    <row r="218" spans="1:7" ht="27" customHeight="1">
      <c r="A218" s="47"/>
      <c r="B218" s="48" t="s">
        <v>158</v>
      </c>
      <c r="C218" s="47"/>
      <c r="D218" s="64" t="s">
        <v>159</v>
      </c>
      <c r="E218" s="67">
        <f>E220</f>
        <v>250</v>
      </c>
      <c r="F218" s="67">
        <f>F220</f>
        <v>246</v>
      </c>
      <c r="G218" s="72">
        <f t="shared" si="7"/>
        <v>98.4</v>
      </c>
    </row>
    <row r="219" spans="1:7" ht="27" customHeight="1">
      <c r="A219" s="47"/>
      <c r="B219" s="48"/>
      <c r="C219" s="47"/>
      <c r="D219" s="64" t="s">
        <v>82</v>
      </c>
      <c r="E219" s="67">
        <v>0</v>
      </c>
      <c r="F219" s="67">
        <v>0</v>
      </c>
      <c r="G219" s="72">
        <v>0</v>
      </c>
    </row>
    <row r="220" spans="1:7">
      <c r="A220" s="47"/>
      <c r="B220" s="47"/>
      <c r="C220" s="48" t="s">
        <v>93</v>
      </c>
      <c r="D220" s="64" t="s">
        <v>94</v>
      </c>
      <c r="E220" s="67">
        <v>250</v>
      </c>
      <c r="F220" s="73">
        <v>246</v>
      </c>
      <c r="G220" s="72">
        <f t="shared" si="7"/>
        <v>98.4</v>
      </c>
    </row>
    <row r="221" spans="1:7" ht="27" customHeight="1">
      <c r="A221" s="47"/>
      <c r="B221" s="48" t="s">
        <v>162</v>
      </c>
      <c r="C221" s="47"/>
      <c r="D221" s="64" t="s">
        <v>130</v>
      </c>
      <c r="E221" s="67">
        <f>E223+E224</f>
        <v>0</v>
      </c>
      <c r="F221" s="67">
        <f>F222</f>
        <v>17212.5</v>
      </c>
      <c r="G221" s="72">
        <v>0</v>
      </c>
    </row>
    <row r="222" spans="1:7" ht="33.75">
      <c r="A222" s="47"/>
      <c r="B222" s="48"/>
      <c r="C222" s="47"/>
      <c r="D222" s="64" t="s">
        <v>82</v>
      </c>
      <c r="E222" s="67">
        <v>0</v>
      </c>
      <c r="F222" s="67">
        <f>SUM(F223:F224)</f>
        <v>17212.5</v>
      </c>
      <c r="G222" s="72">
        <v>0</v>
      </c>
    </row>
    <row r="223" spans="1:7" ht="25.5" customHeight="1">
      <c r="A223" s="47"/>
      <c r="B223" s="47"/>
      <c r="C223" s="48" t="s">
        <v>367</v>
      </c>
      <c r="D223" s="64" t="s">
        <v>376</v>
      </c>
      <c r="E223" s="85">
        <v>0</v>
      </c>
      <c r="F223" s="73">
        <v>14630.63</v>
      </c>
      <c r="G223" s="71">
        <v>0</v>
      </c>
    </row>
    <row r="224" spans="1:7" ht="33.75">
      <c r="A224" s="47"/>
      <c r="B224" s="47"/>
      <c r="C224" s="48" t="s">
        <v>368</v>
      </c>
      <c r="D224" s="64" t="s">
        <v>376</v>
      </c>
      <c r="E224" s="85">
        <v>0</v>
      </c>
      <c r="F224" s="73">
        <v>2581.87</v>
      </c>
      <c r="G224" s="71">
        <v>0</v>
      </c>
    </row>
    <row r="225" spans="1:7">
      <c r="A225" s="113" t="s">
        <v>32</v>
      </c>
      <c r="B225" s="114"/>
      <c r="C225" s="114"/>
      <c r="D225" s="115" t="s">
        <v>33</v>
      </c>
      <c r="E225" s="116">
        <f>E226+E228</f>
        <v>390977.35</v>
      </c>
      <c r="F225" s="116">
        <f>F226+F228</f>
        <v>390810.35</v>
      </c>
      <c r="G225" s="117">
        <f t="shared" ref="G225:G226" si="8">(F225/E225)*100</f>
        <v>99.957286528234945</v>
      </c>
    </row>
    <row r="226" spans="1:7">
      <c r="A226" s="48"/>
      <c r="B226" s="63" t="s">
        <v>169</v>
      </c>
      <c r="C226" s="63"/>
      <c r="D226" s="64" t="s">
        <v>170</v>
      </c>
      <c r="E226" s="67">
        <f>E227</f>
        <v>16000</v>
      </c>
      <c r="F226" s="67">
        <f>F227</f>
        <v>15833</v>
      </c>
      <c r="G226" s="71">
        <f t="shared" si="8"/>
        <v>98.956249999999997</v>
      </c>
    </row>
    <row r="227" spans="1:7">
      <c r="A227" s="63"/>
      <c r="B227" s="63"/>
      <c r="C227" s="108" t="s">
        <v>93</v>
      </c>
      <c r="D227" s="64" t="s">
        <v>94</v>
      </c>
      <c r="E227" s="85">
        <v>16000</v>
      </c>
      <c r="F227" s="73">
        <v>15833</v>
      </c>
      <c r="G227" s="71">
        <f>(F227/E227)*100</f>
        <v>98.956249999999997</v>
      </c>
    </row>
    <row r="228" spans="1:7">
      <c r="A228" s="62"/>
      <c r="B228" s="62" t="s">
        <v>303</v>
      </c>
      <c r="C228" s="48"/>
      <c r="D228" s="64" t="s">
        <v>304</v>
      </c>
      <c r="E228" s="67">
        <f>SUM(E229:E230)</f>
        <v>374977.35</v>
      </c>
      <c r="F228" s="67">
        <f>SUM(F229:F230)</f>
        <v>374977.35</v>
      </c>
      <c r="G228" s="71">
        <f>(F228/E228)*100</f>
        <v>100</v>
      </c>
    </row>
    <row r="229" spans="1:7" ht="30.75" customHeight="1">
      <c r="A229" s="62"/>
      <c r="B229" s="62"/>
      <c r="C229" s="48" t="s">
        <v>386</v>
      </c>
      <c r="D229" s="64" t="s">
        <v>390</v>
      </c>
      <c r="E229" s="85">
        <v>14537.06</v>
      </c>
      <c r="F229" s="73">
        <v>14537.06</v>
      </c>
      <c r="G229" s="71">
        <f>(F229/E229)*100</f>
        <v>100</v>
      </c>
    </row>
    <row r="230" spans="1:7" ht="26.25" customHeight="1">
      <c r="A230" s="62"/>
      <c r="B230" s="62"/>
      <c r="C230" s="48" t="s">
        <v>387</v>
      </c>
      <c r="D230" s="64" t="s">
        <v>405</v>
      </c>
      <c r="E230" s="85">
        <v>360440.29</v>
      </c>
      <c r="F230" s="73">
        <v>360440.29</v>
      </c>
      <c r="G230" s="71">
        <f>(F230/E230)*100</f>
        <v>100</v>
      </c>
    </row>
    <row r="231" spans="1:7" ht="18.75" customHeight="1">
      <c r="A231" s="113" t="s">
        <v>83</v>
      </c>
      <c r="B231" s="114"/>
      <c r="C231" s="114"/>
      <c r="D231" s="115" t="s">
        <v>84</v>
      </c>
      <c r="E231" s="116">
        <f>E233+E236</f>
        <v>1333994</v>
      </c>
      <c r="F231" s="116">
        <f>F233+F236</f>
        <v>1333994</v>
      </c>
      <c r="G231" s="136">
        <f t="shared" si="7"/>
        <v>100</v>
      </c>
    </row>
    <row r="232" spans="1:7" ht="27" customHeight="1">
      <c r="A232" s="48"/>
      <c r="B232" s="47"/>
      <c r="C232" s="47"/>
      <c r="D232" s="64" t="s">
        <v>82</v>
      </c>
      <c r="E232" s="67">
        <f>E234+E237</f>
        <v>1333994</v>
      </c>
      <c r="F232" s="67">
        <f>F234+F237</f>
        <v>1333994</v>
      </c>
      <c r="G232" s="72">
        <f t="shared" si="7"/>
        <v>100</v>
      </c>
    </row>
    <row r="233" spans="1:7">
      <c r="A233" s="47"/>
      <c r="B233" s="48" t="s">
        <v>219</v>
      </c>
      <c r="C233" s="47"/>
      <c r="D233" s="64" t="s">
        <v>220</v>
      </c>
      <c r="E233" s="67">
        <f>E234</f>
        <v>748994</v>
      </c>
      <c r="F233" s="67">
        <f>F234</f>
        <v>748994</v>
      </c>
      <c r="G233" s="72">
        <f t="shared" si="7"/>
        <v>100</v>
      </c>
    </row>
    <row r="234" spans="1:7" ht="26.25" customHeight="1">
      <c r="A234" s="47"/>
      <c r="B234" s="48"/>
      <c r="C234" s="47"/>
      <c r="D234" s="64" t="s">
        <v>82</v>
      </c>
      <c r="E234" s="67">
        <f>E235</f>
        <v>748994</v>
      </c>
      <c r="F234" s="73">
        <f>F235</f>
        <v>748994</v>
      </c>
      <c r="G234" s="72">
        <f t="shared" si="7"/>
        <v>100</v>
      </c>
    </row>
    <row r="235" spans="1:7" ht="27" customHeight="1">
      <c r="A235" s="47"/>
      <c r="B235" s="47"/>
      <c r="C235" s="48" t="s">
        <v>367</v>
      </c>
      <c r="D235" s="64" t="s">
        <v>86</v>
      </c>
      <c r="E235" s="85">
        <v>748994</v>
      </c>
      <c r="F235" s="73">
        <v>748994</v>
      </c>
      <c r="G235" s="72">
        <f t="shared" si="7"/>
        <v>100</v>
      </c>
    </row>
    <row r="236" spans="1:7">
      <c r="A236" s="47"/>
      <c r="B236" s="48" t="s">
        <v>225</v>
      </c>
      <c r="C236" s="47"/>
      <c r="D236" s="64" t="s">
        <v>226</v>
      </c>
      <c r="E236" s="67">
        <f>E238+E239</f>
        <v>585000</v>
      </c>
      <c r="F236" s="67">
        <f>F238+F239</f>
        <v>585000</v>
      </c>
      <c r="G236" s="72">
        <f t="shared" si="7"/>
        <v>100</v>
      </c>
    </row>
    <row r="237" spans="1:7" ht="24" customHeight="1">
      <c r="A237" s="47"/>
      <c r="B237" s="48"/>
      <c r="C237" s="47"/>
      <c r="D237" s="64" t="s">
        <v>82</v>
      </c>
      <c r="E237" s="67">
        <f>SUM(E238:E239)</f>
        <v>585000</v>
      </c>
      <c r="F237" s="67">
        <f>SUM(F238:F239)</f>
        <v>585000</v>
      </c>
      <c r="G237" s="72">
        <f t="shared" si="7"/>
        <v>100</v>
      </c>
    </row>
    <row r="238" spans="1:7" ht="27" customHeight="1">
      <c r="A238" s="47"/>
      <c r="B238" s="47"/>
      <c r="C238" s="48" t="s">
        <v>367</v>
      </c>
      <c r="D238" s="64" t="s">
        <v>86</v>
      </c>
      <c r="E238" s="85">
        <v>438750</v>
      </c>
      <c r="F238" s="73">
        <v>438750</v>
      </c>
      <c r="G238" s="72">
        <f t="shared" si="7"/>
        <v>100</v>
      </c>
    </row>
    <row r="239" spans="1:7" ht="27" customHeight="1">
      <c r="A239" s="63"/>
      <c r="B239" s="63"/>
      <c r="C239" s="48" t="s">
        <v>368</v>
      </c>
      <c r="D239" s="64" t="s">
        <v>86</v>
      </c>
      <c r="E239" s="85">
        <v>146250</v>
      </c>
      <c r="F239" s="73">
        <v>146250</v>
      </c>
      <c r="G239" s="72">
        <f t="shared" si="7"/>
        <v>100</v>
      </c>
    </row>
    <row r="240" spans="1:7" ht="27" customHeight="1">
      <c r="A240" s="113" t="s">
        <v>228</v>
      </c>
      <c r="B240" s="114"/>
      <c r="C240" s="114"/>
      <c r="D240" s="115" t="s">
        <v>229</v>
      </c>
      <c r="E240" s="116">
        <f t="shared" ref="E240:F243" si="9">E241</f>
        <v>9700</v>
      </c>
      <c r="F240" s="116">
        <f t="shared" si="9"/>
        <v>9700</v>
      </c>
      <c r="G240" s="136">
        <f t="shared" si="7"/>
        <v>100</v>
      </c>
    </row>
    <row r="241" spans="1:7" ht="27" customHeight="1">
      <c r="A241" s="48"/>
      <c r="B241" s="47"/>
      <c r="C241" s="47"/>
      <c r="D241" s="64" t="s">
        <v>82</v>
      </c>
      <c r="E241" s="67">
        <f t="shared" si="9"/>
        <v>9700</v>
      </c>
      <c r="F241" s="67">
        <f t="shared" si="9"/>
        <v>9700</v>
      </c>
      <c r="G241" s="72">
        <f>(F241/E241)*100</f>
        <v>100</v>
      </c>
    </row>
    <row r="242" spans="1:7" ht="15.75" customHeight="1">
      <c r="A242" s="47"/>
      <c r="B242" s="48" t="s">
        <v>230</v>
      </c>
      <c r="C242" s="47"/>
      <c r="D242" s="64" t="s">
        <v>231</v>
      </c>
      <c r="E242" s="67">
        <f t="shared" si="9"/>
        <v>9700</v>
      </c>
      <c r="F242" s="67">
        <f t="shared" si="9"/>
        <v>9700</v>
      </c>
      <c r="G242" s="72">
        <f t="shared" si="7"/>
        <v>100</v>
      </c>
    </row>
    <row r="243" spans="1:7" ht="25.5" customHeight="1">
      <c r="A243" s="47"/>
      <c r="B243" s="48"/>
      <c r="C243" s="47"/>
      <c r="D243" s="64" t="s">
        <v>82</v>
      </c>
      <c r="E243" s="67">
        <f t="shared" si="9"/>
        <v>9700</v>
      </c>
      <c r="F243" s="67">
        <f t="shared" si="9"/>
        <v>9700</v>
      </c>
      <c r="G243" s="72">
        <f t="shared" si="7"/>
        <v>100</v>
      </c>
    </row>
    <row r="244" spans="1:7" ht="22.5">
      <c r="A244" s="47"/>
      <c r="B244" s="47"/>
      <c r="C244" s="48" t="s">
        <v>367</v>
      </c>
      <c r="D244" s="64" t="s">
        <v>86</v>
      </c>
      <c r="E244" s="67">
        <v>9700</v>
      </c>
      <c r="F244" s="73">
        <v>9700</v>
      </c>
      <c r="G244" s="72">
        <f t="shared" si="7"/>
        <v>100</v>
      </c>
    </row>
    <row r="245" spans="1:7" ht="24.75" customHeight="1">
      <c r="A245" s="113" t="s">
        <v>236</v>
      </c>
      <c r="B245" s="114"/>
      <c r="C245" s="114"/>
      <c r="D245" s="115" t="s">
        <v>340</v>
      </c>
      <c r="E245" s="116">
        <f t="shared" ref="E245:F248" si="10">E246</f>
        <v>170000</v>
      </c>
      <c r="F245" s="116">
        <f t="shared" si="10"/>
        <v>170000</v>
      </c>
      <c r="G245" s="136">
        <f t="shared" si="7"/>
        <v>100</v>
      </c>
    </row>
    <row r="246" spans="1:7" ht="27" customHeight="1">
      <c r="A246" s="48"/>
      <c r="B246" s="47"/>
      <c r="C246" s="47"/>
      <c r="D246" s="64" t="s">
        <v>82</v>
      </c>
      <c r="E246" s="67">
        <f t="shared" si="10"/>
        <v>170000</v>
      </c>
      <c r="F246" s="67">
        <f t="shared" si="10"/>
        <v>170000</v>
      </c>
      <c r="G246" s="72">
        <f t="shared" si="7"/>
        <v>100</v>
      </c>
    </row>
    <row r="247" spans="1:7">
      <c r="A247" s="47"/>
      <c r="B247" s="48" t="s">
        <v>237</v>
      </c>
      <c r="C247" s="47"/>
      <c r="D247" s="64" t="s">
        <v>238</v>
      </c>
      <c r="E247" s="67">
        <f t="shared" si="10"/>
        <v>170000</v>
      </c>
      <c r="F247" s="67">
        <f t="shared" si="10"/>
        <v>170000</v>
      </c>
      <c r="G247" s="72">
        <f t="shared" si="7"/>
        <v>100</v>
      </c>
    </row>
    <row r="248" spans="1:7" ht="24" customHeight="1">
      <c r="A248" s="47"/>
      <c r="B248" s="48"/>
      <c r="C248" s="47"/>
      <c r="D248" s="64" t="s">
        <v>82</v>
      </c>
      <c r="E248" s="67">
        <f t="shared" si="10"/>
        <v>170000</v>
      </c>
      <c r="F248" s="67">
        <f t="shared" si="10"/>
        <v>170000</v>
      </c>
      <c r="G248" s="72">
        <f t="shared" si="7"/>
        <v>100</v>
      </c>
    </row>
    <row r="249" spans="1:7" ht="22.5">
      <c r="A249" s="47"/>
      <c r="B249" s="47"/>
      <c r="C249" s="48" t="s">
        <v>367</v>
      </c>
      <c r="D249" s="64" t="s">
        <v>86</v>
      </c>
      <c r="E249" s="67">
        <v>170000</v>
      </c>
      <c r="F249" s="73">
        <v>170000</v>
      </c>
      <c r="G249" s="72">
        <f t="shared" si="7"/>
        <v>100</v>
      </c>
    </row>
    <row r="250" spans="1:7">
      <c r="A250" s="310" t="s">
        <v>85</v>
      </c>
      <c r="B250" s="310"/>
      <c r="C250" s="310"/>
      <c r="D250" s="310"/>
      <c r="E250" s="146">
        <f>E245+E240+E231+E225+E216+E209+E203</f>
        <v>3098161.99</v>
      </c>
      <c r="F250" s="146">
        <f>F245+F240+F231+F225+F216+F209+F203</f>
        <v>3111956.22</v>
      </c>
      <c r="G250" s="136">
        <f t="shared" si="7"/>
        <v>100.44523914645276</v>
      </c>
    </row>
    <row r="251" spans="1:7" ht="33.75">
      <c r="A251" s="307"/>
      <c r="B251" s="307"/>
      <c r="C251" s="307"/>
      <c r="D251" s="64" t="s">
        <v>82</v>
      </c>
      <c r="E251" s="67">
        <f>E246+E241+E232+E217+E210+E204</f>
        <v>2216934.64</v>
      </c>
      <c r="F251" s="67">
        <f>F246+F241+F232+F217+F210+F204</f>
        <v>2216934.64</v>
      </c>
      <c r="G251" s="72">
        <f t="shared" si="7"/>
        <v>100</v>
      </c>
    </row>
    <row r="252" spans="1:7">
      <c r="A252" s="308"/>
      <c r="B252" s="308"/>
      <c r="C252" s="308"/>
      <c r="D252" s="308"/>
      <c r="E252" s="309"/>
      <c r="F252" s="73"/>
      <c r="G252" s="72"/>
    </row>
    <row r="253" spans="1:7">
      <c r="A253" s="306" t="s">
        <v>95</v>
      </c>
      <c r="B253" s="306"/>
      <c r="C253" s="306"/>
      <c r="D253" s="306"/>
      <c r="E253" s="147">
        <f>E250+E199</f>
        <v>42820878.019999996</v>
      </c>
      <c r="F253" s="147">
        <f>F250+F199</f>
        <v>42765264.989999995</v>
      </c>
      <c r="G253" s="157">
        <f t="shared" si="7"/>
        <v>99.870126366923103</v>
      </c>
    </row>
    <row r="254" spans="1:7" ht="42">
      <c r="A254" s="306"/>
      <c r="B254" s="306"/>
      <c r="C254" s="306"/>
      <c r="D254" s="65" t="s">
        <v>305</v>
      </c>
      <c r="E254" s="147">
        <f>E251+E200</f>
        <v>2701473.3400000003</v>
      </c>
      <c r="F254" s="147">
        <f>F251+F200</f>
        <v>3075877.3200000003</v>
      </c>
      <c r="G254" s="157">
        <f t="shared" si="7"/>
        <v>113.85925133727213</v>
      </c>
    </row>
  </sheetData>
  <mergeCells count="11">
    <mergeCell ref="A3:E3"/>
    <mergeCell ref="A254:C254"/>
    <mergeCell ref="A251:C251"/>
    <mergeCell ref="A252:E252"/>
    <mergeCell ref="A253:D253"/>
    <mergeCell ref="A250:D250"/>
    <mergeCell ref="A7:E7"/>
    <mergeCell ref="A200:C200"/>
    <mergeCell ref="A201:E201"/>
    <mergeCell ref="A202:E202"/>
    <mergeCell ref="A199:D199"/>
  </mergeCells>
  <printOptions horizontalCentered="1"/>
  <pageMargins left="0.59055118110236227" right="0.51181102362204722" top="0.55118110236220474" bottom="0.55118110236220474" header="0.31496062992125984" footer="0.31496062992125984"/>
  <pageSetup paperSize="9" scale="59" firstPageNumber="5" fitToHeight="4" orientation="portrait" useFirstPageNumber="1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opLeftCell="A83" workbookViewId="0">
      <selection activeCell="D108" sqref="D108"/>
    </sheetView>
  </sheetViews>
  <sheetFormatPr defaultRowHeight="12.75"/>
  <cols>
    <col min="1" max="1" width="6.375" style="6" customWidth="1"/>
    <col min="2" max="2" width="9.625" style="6" customWidth="1"/>
    <col min="3" max="3" width="44.875" style="6" customWidth="1"/>
    <col min="4" max="6" width="13.125" style="6" customWidth="1"/>
    <col min="7" max="7" width="14.25" style="24" customWidth="1"/>
    <col min="8" max="8" width="14.375" style="24" customWidth="1"/>
    <col min="9" max="9" width="12.75" style="24" customWidth="1"/>
    <col min="10" max="10" width="11.5" style="24" customWidth="1"/>
    <col min="11" max="12" width="12.5" style="24" customWidth="1"/>
    <col min="13" max="13" width="17.25" style="24" customWidth="1"/>
    <col min="14" max="14" width="9.125" style="6" customWidth="1"/>
    <col min="15" max="15" width="7.625" style="6" customWidth="1"/>
    <col min="16" max="16" width="13.125" style="10" customWidth="1"/>
    <col min="17" max="17" width="12.625" style="10" customWidth="1"/>
    <col min="18" max="18" width="16.5" style="10" customWidth="1"/>
    <col min="19" max="19" width="16.375" style="6" customWidth="1"/>
    <col min="20" max="16384" width="9" style="6"/>
  </cols>
  <sheetData>
    <row r="1" spans="1:21" ht="15">
      <c r="A1" s="1"/>
      <c r="B1" s="1"/>
      <c r="C1" s="1"/>
      <c r="D1" s="1"/>
      <c r="E1" s="1"/>
      <c r="F1" s="1"/>
      <c r="G1" s="172"/>
      <c r="H1" s="172"/>
      <c r="I1" s="172"/>
      <c r="J1" s="172"/>
      <c r="K1" s="172"/>
      <c r="L1" s="172"/>
      <c r="M1" s="172"/>
      <c r="N1" s="1"/>
      <c r="O1" s="1"/>
      <c r="P1" s="165"/>
      <c r="Q1" s="165"/>
      <c r="R1" s="165"/>
      <c r="S1" s="9" t="s">
        <v>310</v>
      </c>
    </row>
    <row r="2" spans="1:21" ht="15">
      <c r="A2" s="1"/>
      <c r="B2" s="1"/>
      <c r="C2" s="1"/>
      <c r="D2" s="1"/>
      <c r="E2" s="1"/>
      <c r="F2" s="1"/>
      <c r="G2" s="172"/>
      <c r="H2" s="172"/>
      <c r="I2" s="172"/>
      <c r="J2" s="172"/>
      <c r="K2" s="172"/>
      <c r="L2" s="172"/>
      <c r="M2" s="172"/>
      <c r="N2" s="1"/>
      <c r="O2" s="1"/>
      <c r="P2" s="165"/>
      <c r="Q2" s="165"/>
      <c r="R2" s="165"/>
      <c r="S2" s="199" t="s">
        <v>415</v>
      </c>
    </row>
    <row r="3" spans="1:21" ht="15">
      <c r="A3" s="1"/>
      <c r="B3" s="1"/>
      <c r="C3" s="1"/>
      <c r="D3" s="1"/>
      <c r="E3" s="1"/>
      <c r="F3" s="1"/>
      <c r="G3" s="172"/>
      <c r="H3" s="172"/>
      <c r="I3" s="172"/>
      <c r="J3" s="172"/>
      <c r="K3" s="172"/>
      <c r="L3" s="172"/>
      <c r="M3" s="172"/>
      <c r="N3" s="1"/>
      <c r="O3" s="1"/>
      <c r="P3" s="165"/>
      <c r="Q3" s="165"/>
      <c r="R3" s="165"/>
      <c r="S3" s="53"/>
    </row>
    <row r="4" spans="1:21" ht="15" customHeight="1">
      <c r="A4" s="304" t="s">
        <v>448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172"/>
      <c r="N4" s="1"/>
      <c r="O4" s="1"/>
      <c r="P4" s="165"/>
      <c r="Q4" s="165"/>
      <c r="R4" s="165"/>
      <c r="S4" s="53"/>
    </row>
    <row r="5" spans="1:21" ht="14.25" customHeight="1">
      <c r="A5" s="1"/>
      <c r="B5" s="1"/>
      <c r="C5" s="1"/>
      <c r="D5" s="1"/>
      <c r="E5" s="1"/>
      <c r="F5" s="1"/>
      <c r="G5" s="172"/>
      <c r="H5" s="172"/>
      <c r="I5" s="172"/>
      <c r="J5" s="172"/>
      <c r="K5" s="172"/>
      <c r="L5" s="172"/>
      <c r="M5" s="172"/>
      <c r="N5" s="1"/>
      <c r="O5" s="1"/>
      <c r="P5" s="165"/>
      <c r="Q5" s="165"/>
      <c r="R5" s="165"/>
      <c r="S5" s="53"/>
      <c r="U5" s="9"/>
    </row>
    <row r="6" spans="1:21" s="5" customFormat="1" ht="15.75" customHeight="1">
      <c r="A6" s="313" t="s">
        <v>0</v>
      </c>
      <c r="B6" s="313" t="s">
        <v>96</v>
      </c>
      <c r="C6" s="313" t="s">
        <v>2</v>
      </c>
      <c r="D6" s="318" t="s">
        <v>407</v>
      </c>
      <c r="E6" s="318" t="s">
        <v>406</v>
      </c>
      <c r="F6" s="318" t="s">
        <v>372</v>
      </c>
      <c r="G6" s="313" t="s">
        <v>97</v>
      </c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U6" s="12"/>
    </row>
    <row r="7" spans="1:21" s="5" customFormat="1" ht="15.75" customHeight="1">
      <c r="A7" s="313"/>
      <c r="B7" s="313"/>
      <c r="C7" s="313"/>
      <c r="D7" s="319"/>
      <c r="E7" s="321"/>
      <c r="F7" s="321"/>
      <c r="G7" s="314" t="s">
        <v>98</v>
      </c>
      <c r="H7" s="313" t="s">
        <v>99</v>
      </c>
      <c r="I7" s="313"/>
      <c r="J7" s="313"/>
      <c r="K7" s="313"/>
      <c r="L7" s="313"/>
      <c r="M7" s="313"/>
      <c r="N7" s="313"/>
      <c r="O7" s="313"/>
      <c r="P7" s="314" t="s">
        <v>100</v>
      </c>
      <c r="Q7" s="315" t="s">
        <v>99</v>
      </c>
      <c r="R7" s="316"/>
      <c r="S7" s="317"/>
      <c r="U7" s="9"/>
    </row>
    <row r="8" spans="1:21" s="5" customFormat="1" ht="0.75" customHeight="1">
      <c r="A8" s="313"/>
      <c r="B8" s="313"/>
      <c r="C8" s="313"/>
      <c r="D8" s="319"/>
      <c r="E8" s="321"/>
      <c r="F8" s="321"/>
      <c r="G8" s="314"/>
      <c r="H8" s="313"/>
      <c r="I8" s="313"/>
      <c r="J8" s="313"/>
      <c r="K8" s="313"/>
      <c r="L8" s="313"/>
      <c r="M8" s="313"/>
      <c r="N8" s="313"/>
      <c r="O8" s="313"/>
      <c r="P8" s="314"/>
      <c r="Q8" s="314" t="s">
        <v>345</v>
      </c>
      <c r="R8" s="314" t="s">
        <v>101</v>
      </c>
      <c r="S8" s="313" t="s">
        <v>361</v>
      </c>
      <c r="U8" s="9"/>
    </row>
    <row r="9" spans="1:21" s="5" customFormat="1" ht="12" customHeight="1">
      <c r="A9" s="313"/>
      <c r="B9" s="313"/>
      <c r="C9" s="313"/>
      <c r="D9" s="319"/>
      <c r="E9" s="321"/>
      <c r="F9" s="321"/>
      <c r="G9" s="314"/>
      <c r="H9" s="314" t="s">
        <v>342</v>
      </c>
      <c r="I9" s="314" t="s">
        <v>99</v>
      </c>
      <c r="J9" s="314"/>
      <c r="K9" s="314" t="s">
        <v>102</v>
      </c>
      <c r="L9" s="314" t="s">
        <v>103</v>
      </c>
      <c r="M9" s="314" t="s">
        <v>363</v>
      </c>
      <c r="N9" s="313" t="s">
        <v>359</v>
      </c>
      <c r="O9" s="313" t="s">
        <v>105</v>
      </c>
      <c r="P9" s="314"/>
      <c r="Q9" s="314"/>
      <c r="R9" s="314"/>
      <c r="S9" s="313"/>
      <c r="U9" s="9"/>
    </row>
    <row r="10" spans="1:21" s="5" customFormat="1" ht="6.75" customHeight="1">
      <c r="A10" s="313"/>
      <c r="B10" s="313"/>
      <c r="C10" s="313"/>
      <c r="D10" s="319"/>
      <c r="E10" s="321"/>
      <c r="F10" s="321"/>
      <c r="G10" s="314"/>
      <c r="H10" s="314"/>
      <c r="I10" s="314"/>
      <c r="J10" s="314"/>
      <c r="K10" s="314"/>
      <c r="L10" s="314"/>
      <c r="M10" s="314"/>
      <c r="N10" s="313"/>
      <c r="O10" s="313"/>
      <c r="P10" s="314"/>
      <c r="Q10" s="314"/>
      <c r="R10" s="314" t="s">
        <v>358</v>
      </c>
      <c r="S10" s="313"/>
    </row>
    <row r="11" spans="1:21" s="5" customFormat="1" ht="92.25" customHeight="1">
      <c r="A11" s="313"/>
      <c r="B11" s="313"/>
      <c r="C11" s="313"/>
      <c r="D11" s="320"/>
      <c r="E11" s="322"/>
      <c r="F11" s="322"/>
      <c r="G11" s="314"/>
      <c r="H11" s="314"/>
      <c r="I11" s="166" t="s">
        <v>343</v>
      </c>
      <c r="J11" s="166" t="s">
        <v>344</v>
      </c>
      <c r="K11" s="314"/>
      <c r="L11" s="314"/>
      <c r="M11" s="314"/>
      <c r="N11" s="313"/>
      <c r="O11" s="313"/>
      <c r="P11" s="314"/>
      <c r="Q11" s="314"/>
      <c r="R11" s="314"/>
      <c r="S11" s="313"/>
    </row>
    <row r="12" spans="1:21" s="5" customFormat="1" ht="13.5" customHeight="1">
      <c r="A12" s="50" t="s">
        <v>4</v>
      </c>
      <c r="B12" s="50" t="s">
        <v>106</v>
      </c>
      <c r="C12" s="51" t="s">
        <v>107</v>
      </c>
      <c r="D12" s="51"/>
      <c r="E12" s="51"/>
      <c r="F12" s="51"/>
      <c r="G12" s="167" t="s">
        <v>109</v>
      </c>
      <c r="H12" s="167" t="s">
        <v>110</v>
      </c>
      <c r="I12" s="167" t="s">
        <v>111</v>
      </c>
      <c r="J12" s="167" t="s">
        <v>112</v>
      </c>
      <c r="K12" s="167" t="s">
        <v>113</v>
      </c>
      <c r="L12" s="167" t="s">
        <v>114</v>
      </c>
      <c r="M12" s="167" t="s">
        <v>115</v>
      </c>
      <c r="N12" s="50" t="s">
        <v>116</v>
      </c>
      <c r="O12" s="50" t="s">
        <v>117</v>
      </c>
      <c r="P12" s="167" t="s">
        <v>118</v>
      </c>
      <c r="Q12" s="167" t="s">
        <v>119</v>
      </c>
      <c r="R12" s="175" t="s">
        <v>120</v>
      </c>
      <c r="S12" s="50" t="s">
        <v>121</v>
      </c>
    </row>
    <row r="13" spans="1:21" s="7" customFormat="1" ht="14.25" customHeight="1">
      <c r="A13" s="158" t="s">
        <v>122</v>
      </c>
      <c r="B13" s="158"/>
      <c r="C13" s="159" t="s">
        <v>123</v>
      </c>
      <c r="D13" s="160">
        <f>SUM(D14:D16)</f>
        <v>281095.04000000004</v>
      </c>
      <c r="E13" s="160">
        <f>SUM(E14:E16)</f>
        <v>247518.81</v>
      </c>
      <c r="F13" s="160">
        <f>(E13/D13)*100</f>
        <v>88.055203677731186</v>
      </c>
      <c r="G13" s="168">
        <f>SUM(G14:G16)</f>
        <v>247518.81</v>
      </c>
      <c r="H13" s="168">
        <f>SUM(H14:H16)</f>
        <v>241247.59000000003</v>
      </c>
      <c r="I13" s="168">
        <f t="shared" ref="I13:J13" si="0">SUM(I14:I16)</f>
        <v>3360.88</v>
      </c>
      <c r="J13" s="168">
        <f t="shared" si="0"/>
        <v>237886.71000000002</v>
      </c>
      <c r="K13" s="168">
        <f>SUM(K14:K16)</f>
        <v>6271.22</v>
      </c>
      <c r="L13" s="168" t="s">
        <v>124</v>
      </c>
      <c r="M13" s="168" t="s">
        <v>124</v>
      </c>
      <c r="N13" s="160" t="s">
        <v>124</v>
      </c>
      <c r="O13" s="160" t="s">
        <v>124</v>
      </c>
      <c r="P13" s="168">
        <v>0</v>
      </c>
      <c r="Q13" s="168" t="s">
        <v>124</v>
      </c>
      <c r="R13" s="176" t="s">
        <v>124</v>
      </c>
      <c r="S13" s="160" t="s">
        <v>124</v>
      </c>
    </row>
    <row r="14" spans="1:21" ht="14.45" customHeight="1">
      <c r="A14" s="50"/>
      <c r="B14" s="50" t="s">
        <v>125</v>
      </c>
      <c r="C14" s="52" t="s">
        <v>126</v>
      </c>
      <c r="D14" s="54">
        <v>54000</v>
      </c>
      <c r="E14" s="54">
        <v>24189.040000000001</v>
      </c>
      <c r="F14" s="54">
        <f t="shared" ref="F14:F77" si="1">(E14/D14)*100</f>
        <v>44.794518518518522</v>
      </c>
      <c r="G14" s="169">
        <v>24189.040000000001</v>
      </c>
      <c r="H14" s="169">
        <v>24189.040000000001</v>
      </c>
      <c r="I14" s="169" t="s">
        <v>124</v>
      </c>
      <c r="J14" s="169">
        <v>24189.040000000001</v>
      </c>
      <c r="K14" s="169" t="s">
        <v>124</v>
      </c>
      <c r="L14" s="169" t="s">
        <v>124</v>
      </c>
      <c r="M14" s="169" t="s">
        <v>124</v>
      </c>
      <c r="N14" s="54" t="s">
        <v>124</v>
      </c>
      <c r="O14" s="54" t="s">
        <v>124</v>
      </c>
      <c r="P14" s="169">
        <v>0</v>
      </c>
      <c r="Q14" s="169" t="s">
        <v>124</v>
      </c>
      <c r="R14" s="177" t="s">
        <v>124</v>
      </c>
      <c r="S14" s="54" t="s">
        <v>124</v>
      </c>
    </row>
    <row r="15" spans="1:21" ht="14.25" customHeight="1">
      <c r="A15" s="50"/>
      <c r="B15" s="50" t="s">
        <v>127</v>
      </c>
      <c r="C15" s="52" t="s">
        <v>128</v>
      </c>
      <c r="D15" s="54">
        <v>8000</v>
      </c>
      <c r="E15" s="54">
        <v>7963.51</v>
      </c>
      <c r="F15" s="54">
        <f t="shared" si="1"/>
        <v>99.543875</v>
      </c>
      <c r="G15" s="169">
        <v>7963.51</v>
      </c>
      <c r="H15" s="169">
        <v>7963.51</v>
      </c>
      <c r="I15" s="169" t="s">
        <v>124</v>
      </c>
      <c r="J15" s="169">
        <v>7963.51</v>
      </c>
      <c r="K15" s="169" t="s">
        <v>124</v>
      </c>
      <c r="L15" s="169" t="s">
        <v>124</v>
      </c>
      <c r="M15" s="169" t="s">
        <v>124</v>
      </c>
      <c r="N15" s="54" t="s">
        <v>124</v>
      </c>
      <c r="O15" s="54" t="s">
        <v>124</v>
      </c>
      <c r="P15" s="169">
        <v>0</v>
      </c>
      <c r="Q15" s="169" t="s">
        <v>124</v>
      </c>
      <c r="R15" s="177" t="s">
        <v>124</v>
      </c>
      <c r="S15" s="54" t="s">
        <v>124</v>
      </c>
    </row>
    <row r="16" spans="1:21" ht="14.25" customHeight="1">
      <c r="A16" s="50"/>
      <c r="B16" s="50" t="s">
        <v>129</v>
      </c>
      <c r="C16" s="52" t="s">
        <v>130</v>
      </c>
      <c r="D16" s="54">
        <v>219095.04000000001</v>
      </c>
      <c r="E16" s="54">
        <v>215366.26</v>
      </c>
      <c r="F16" s="54">
        <f t="shared" si="1"/>
        <v>98.298099308866142</v>
      </c>
      <c r="G16" s="169">
        <v>215366.26</v>
      </c>
      <c r="H16" s="169">
        <v>209095.04000000001</v>
      </c>
      <c r="I16" s="169">
        <v>3360.88</v>
      </c>
      <c r="J16" s="169">
        <v>205734.16</v>
      </c>
      <c r="K16" s="169">
        <v>6271.22</v>
      </c>
      <c r="L16" s="169" t="s">
        <v>124</v>
      </c>
      <c r="M16" s="169" t="s">
        <v>124</v>
      </c>
      <c r="N16" s="54" t="s">
        <v>124</v>
      </c>
      <c r="O16" s="54" t="s">
        <v>124</v>
      </c>
      <c r="P16" s="169">
        <v>0</v>
      </c>
      <c r="Q16" s="169" t="s">
        <v>124</v>
      </c>
      <c r="R16" s="177" t="s">
        <v>124</v>
      </c>
      <c r="S16" s="54" t="s">
        <v>124</v>
      </c>
    </row>
    <row r="17" spans="1:19" s="7" customFormat="1" ht="14.25" customHeight="1">
      <c r="A17" s="158" t="s">
        <v>6</v>
      </c>
      <c r="B17" s="158"/>
      <c r="C17" s="159" t="s">
        <v>7</v>
      </c>
      <c r="D17" s="160">
        <f>D18</f>
        <v>5000</v>
      </c>
      <c r="E17" s="160">
        <f>E18</f>
        <v>2467.39</v>
      </c>
      <c r="F17" s="160">
        <f t="shared" si="1"/>
        <v>49.347799999999999</v>
      </c>
      <c r="G17" s="168">
        <f>G18</f>
        <v>2467.39</v>
      </c>
      <c r="H17" s="168">
        <f>H18</f>
        <v>2467.39</v>
      </c>
      <c r="I17" s="168" t="s">
        <v>124</v>
      </c>
      <c r="J17" s="168">
        <f>J18</f>
        <v>2467.39</v>
      </c>
      <c r="K17" s="168" t="s">
        <v>124</v>
      </c>
      <c r="L17" s="168" t="s">
        <v>124</v>
      </c>
      <c r="M17" s="168" t="s">
        <v>124</v>
      </c>
      <c r="N17" s="160" t="s">
        <v>124</v>
      </c>
      <c r="O17" s="160" t="s">
        <v>124</v>
      </c>
      <c r="P17" s="168">
        <v>0</v>
      </c>
      <c r="Q17" s="168" t="s">
        <v>124</v>
      </c>
      <c r="R17" s="176" t="s">
        <v>124</v>
      </c>
      <c r="S17" s="160" t="s">
        <v>124</v>
      </c>
    </row>
    <row r="18" spans="1:19" ht="14.25" customHeight="1">
      <c r="A18" s="50"/>
      <c r="B18" s="50" t="s">
        <v>131</v>
      </c>
      <c r="C18" s="52" t="s">
        <v>132</v>
      </c>
      <c r="D18" s="54">
        <v>5000</v>
      </c>
      <c r="E18" s="54">
        <v>2467.39</v>
      </c>
      <c r="F18" s="54">
        <f t="shared" si="1"/>
        <v>49.347799999999999</v>
      </c>
      <c r="G18" s="169">
        <v>2467.39</v>
      </c>
      <c r="H18" s="169">
        <v>2467.39</v>
      </c>
      <c r="I18" s="169" t="s">
        <v>124</v>
      </c>
      <c r="J18" s="169">
        <v>2467.39</v>
      </c>
      <c r="K18" s="169" t="s">
        <v>124</v>
      </c>
      <c r="L18" s="169" t="s">
        <v>124</v>
      </c>
      <c r="M18" s="169" t="s">
        <v>124</v>
      </c>
      <c r="N18" s="54" t="s">
        <v>124</v>
      </c>
      <c r="O18" s="54" t="s">
        <v>124</v>
      </c>
      <c r="P18" s="169">
        <v>0</v>
      </c>
      <c r="Q18" s="169" t="s">
        <v>124</v>
      </c>
      <c r="R18" s="177" t="s">
        <v>124</v>
      </c>
      <c r="S18" s="54" t="s">
        <v>124</v>
      </c>
    </row>
    <row r="19" spans="1:19" s="7" customFormat="1" ht="34.5" customHeight="1">
      <c r="A19" s="158" t="s">
        <v>133</v>
      </c>
      <c r="B19" s="158"/>
      <c r="C19" s="159" t="s">
        <v>360</v>
      </c>
      <c r="D19" s="160">
        <f>D20</f>
        <v>1250000</v>
      </c>
      <c r="E19" s="160">
        <f>E20</f>
        <v>826564.97</v>
      </c>
      <c r="F19" s="160">
        <f t="shared" si="1"/>
        <v>66.125197599999993</v>
      </c>
      <c r="G19" s="168">
        <f>G20</f>
        <v>104884.16</v>
      </c>
      <c r="H19" s="168">
        <f>H20</f>
        <v>104884.16</v>
      </c>
      <c r="I19" s="168" t="s">
        <v>124</v>
      </c>
      <c r="J19" s="168">
        <f>J20</f>
        <v>104884.16</v>
      </c>
      <c r="K19" s="168" t="s">
        <v>124</v>
      </c>
      <c r="L19" s="168" t="s">
        <v>124</v>
      </c>
      <c r="M19" s="168" t="s">
        <v>124</v>
      </c>
      <c r="N19" s="160" t="s">
        <v>124</v>
      </c>
      <c r="O19" s="160" t="s">
        <v>124</v>
      </c>
      <c r="P19" s="168">
        <f>P20</f>
        <v>721680.81</v>
      </c>
      <c r="Q19" s="168">
        <f>Q20</f>
        <v>721680.81</v>
      </c>
      <c r="R19" s="176" t="s">
        <v>124</v>
      </c>
      <c r="S19" s="160" t="s">
        <v>124</v>
      </c>
    </row>
    <row r="20" spans="1:19" ht="17.25" customHeight="1">
      <c r="A20" s="50"/>
      <c r="B20" s="50" t="s">
        <v>135</v>
      </c>
      <c r="C20" s="52" t="s">
        <v>136</v>
      </c>
      <c r="D20" s="54">
        <v>1250000</v>
      </c>
      <c r="E20" s="54">
        <v>826564.97</v>
      </c>
      <c r="F20" s="54">
        <f t="shared" si="1"/>
        <v>66.125197599999993</v>
      </c>
      <c r="G20" s="169">
        <v>104884.16</v>
      </c>
      <c r="H20" s="169">
        <v>104884.16</v>
      </c>
      <c r="I20" s="169" t="s">
        <v>124</v>
      </c>
      <c r="J20" s="169">
        <v>104884.16</v>
      </c>
      <c r="K20" s="169" t="s">
        <v>124</v>
      </c>
      <c r="L20" s="169" t="s">
        <v>124</v>
      </c>
      <c r="M20" s="169" t="s">
        <v>124</v>
      </c>
      <c r="N20" s="54" t="s">
        <v>124</v>
      </c>
      <c r="O20" s="54" t="s">
        <v>124</v>
      </c>
      <c r="P20" s="169">
        <v>721680.81</v>
      </c>
      <c r="Q20" s="169">
        <v>721680.81</v>
      </c>
      <c r="R20" s="177">
        <v>0</v>
      </c>
      <c r="S20" s="54" t="s">
        <v>124</v>
      </c>
    </row>
    <row r="21" spans="1:19" s="7" customFormat="1" ht="14.25" customHeight="1">
      <c r="A21" s="158" t="s">
        <v>10</v>
      </c>
      <c r="B21" s="158"/>
      <c r="C21" s="159" t="s">
        <v>11</v>
      </c>
      <c r="D21" s="160">
        <f>SUM(D22:D25)</f>
        <v>6925835.8899999997</v>
      </c>
      <c r="E21" s="160">
        <f>SUM(E22:E25)</f>
        <v>6594838.8100000005</v>
      </c>
      <c r="F21" s="160">
        <f t="shared" si="1"/>
        <v>95.220835647031194</v>
      </c>
      <c r="G21" s="168">
        <f>SUM(G22:G25)</f>
        <v>642179.64</v>
      </c>
      <c r="H21" s="168">
        <f>SUM(H22:H25)</f>
        <v>640334.64</v>
      </c>
      <c r="I21" s="168" t="s">
        <v>124</v>
      </c>
      <c r="J21" s="168">
        <f>SUM(J22:J25)</f>
        <v>640334.64</v>
      </c>
      <c r="K21" s="168">
        <f t="shared" ref="K21:M21" si="2">SUM(K22:K25)</f>
        <v>0</v>
      </c>
      <c r="L21" s="168">
        <f t="shared" si="2"/>
        <v>0</v>
      </c>
      <c r="M21" s="168">
        <f t="shared" si="2"/>
        <v>1845</v>
      </c>
      <c r="N21" s="160" t="s">
        <v>124</v>
      </c>
      <c r="O21" s="160" t="s">
        <v>124</v>
      </c>
      <c r="P21" s="168">
        <f>SUM(P22:P25)</f>
        <v>5952659.1700000009</v>
      </c>
      <c r="Q21" s="168">
        <f>SUM(Q22:Q25)</f>
        <v>5952659.1700000009</v>
      </c>
      <c r="R21" s="168">
        <f>SUM(R22:R25)</f>
        <v>12314.21</v>
      </c>
      <c r="S21" s="160" t="s">
        <v>124</v>
      </c>
    </row>
    <row r="22" spans="1:19" ht="14.25" customHeight="1">
      <c r="A22" s="50"/>
      <c r="B22" s="50" t="s">
        <v>137</v>
      </c>
      <c r="C22" s="52" t="s">
        <v>138</v>
      </c>
      <c r="D22" s="54">
        <v>18549.77</v>
      </c>
      <c r="E22" s="54">
        <v>17243.560000000001</v>
      </c>
      <c r="F22" s="54">
        <f t="shared" si="1"/>
        <v>92.958349348805953</v>
      </c>
      <c r="G22" s="169">
        <v>13443.56</v>
      </c>
      <c r="H22" s="169">
        <v>13443.56</v>
      </c>
      <c r="I22" s="169" t="s">
        <v>124</v>
      </c>
      <c r="J22" s="169">
        <v>13443.56</v>
      </c>
      <c r="K22" s="169" t="s">
        <v>124</v>
      </c>
      <c r="L22" s="169" t="s">
        <v>124</v>
      </c>
      <c r="M22" s="169" t="s">
        <v>124</v>
      </c>
      <c r="N22" s="54" t="s">
        <v>124</v>
      </c>
      <c r="O22" s="54" t="s">
        <v>124</v>
      </c>
      <c r="P22" s="169">
        <v>3800</v>
      </c>
      <c r="Q22" s="169">
        <v>3800</v>
      </c>
      <c r="R22" s="177">
        <v>0</v>
      </c>
      <c r="S22" s="54" t="s">
        <v>124</v>
      </c>
    </row>
    <row r="23" spans="1:19" ht="14.25" customHeight="1">
      <c r="A23" s="50"/>
      <c r="B23" s="50" t="s">
        <v>139</v>
      </c>
      <c r="C23" s="52" t="s">
        <v>140</v>
      </c>
      <c r="D23" s="54">
        <v>301520</v>
      </c>
      <c r="E23" s="54">
        <v>271630.63</v>
      </c>
      <c r="F23" s="54">
        <f t="shared" si="1"/>
        <v>90.08710201644999</v>
      </c>
      <c r="G23" s="169">
        <v>1517.63</v>
      </c>
      <c r="H23" s="169">
        <v>1517.63</v>
      </c>
      <c r="I23" s="169" t="s">
        <v>124</v>
      </c>
      <c r="J23" s="169">
        <v>1517.63</v>
      </c>
      <c r="K23" s="169" t="s">
        <v>124</v>
      </c>
      <c r="L23" s="169" t="s">
        <v>124</v>
      </c>
      <c r="M23" s="169" t="s">
        <v>124</v>
      </c>
      <c r="N23" s="54" t="s">
        <v>124</v>
      </c>
      <c r="O23" s="54" t="s">
        <v>124</v>
      </c>
      <c r="P23" s="169">
        <v>270113</v>
      </c>
      <c r="Q23" s="169">
        <v>270113</v>
      </c>
      <c r="R23" s="177" t="s">
        <v>124</v>
      </c>
      <c r="S23" s="54" t="s">
        <v>124</v>
      </c>
    </row>
    <row r="24" spans="1:19" ht="14.25" customHeight="1">
      <c r="A24" s="50"/>
      <c r="B24" s="50" t="s">
        <v>141</v>
      </c>
      <c r="C24" s="52" t="s">
        <v>142</v>
      </c>
      <c r="D24" s="54">
        <v>5340533.41</v>
      </c>
      <c r="E24" s="54">
        <v>5328505.53</v>
      </c>
      <c r="F24" s="54">
        <f t="shared" si="1"/>
        <v>99.774781298484569</v>
      </c>
      <c r="G24" s="169">
        <v>41322.050000000003</v>
      </c>
      <c r="H24" s="169">
        <v>41322.050000000003</v>
      </c>
      <c r="I24" s="169" t="s">
        <v>124</v>
      </c>
      <c r="J24" s="169">
        <v>41322.050000000003</v>
      </c>
      <c r="K24" s="169" t="s">
        <v>124</v>
      </c>
      <c r="L24" s="169" t="s">
        <v>124</v>
      </c>
      <c r="M24" s="169" t="s">
        <v>124</v>
      </c>
      <c r="N24" s="54" t="s">
        <v>124</v>
      </c>
      <c r="O24" s="54" t="s">
        <v>124</v>
      </c>
      <c r="P24" s="169">
        <v>5287183.4800000004</v>
      </c>
      <c r="Q24" s="169">
        <v>5287183.4800000004</v>
      </c>
      <c r="R24" s="177" t="s">
        <v>124</v>
      </c>
      <c r="S24" s="54" t="s">
        <v>124</v>
      </c>
    </row>
    <row r="25" spans="1:19" s="7" customFormat="1" ht="14.25" customHeight="1">
      <c r="A25" s="50"/>
      <c r="B25" s="50" t="s">
        <v>143</v>
      </c>
      <c r="C25" s="52" t="s">
        <v>144</v>
      </c>
      <c r="D25" s="54">
        <v>1265232.71</v>
      </c>
      <c r="E25" s="54">
        <v>977459.09</v>
      </c>
      <c r="F25" s="54">
        <f t="shared" si="1"/>
        <v>77.255281362430168</v>
      </c>
      <c r="G25" s="169">
        <v>585896.4</v>
      </c>
      <c r="H25" s="169">
        <f>I25+J25</f>
        <v>584051.4</v>
      </c>
      <c r="I25" s="169" t="s">
        <v>124</v>
      </c>
      <c r="J25" s="169">
        <v>584051.4</v>
      </c>
      <c r="K25" s="169" t="s">
        <v>124</v>
      </c>
      <c r="L25" s="169" t="s">
        <v>124</v>
      </c>
      <c r="M25" s="169">
        <v>1845</v>
      </c>
      <c r="N25" s="54" t="s">
        <v>124</v>
      </c>
      <c r="O25" s="54" t="s">
        <v>124</v>
      </c>
      <c r="P25" s="169">
        <v>391562.69</v>
      </c>
      <c r="Q25" s="169">
        <v>391562.69</v>
      </c>
      <c r="R25" s="177">
        <v>12314.21</v>
      </c>
      <c r="S25" s="54" t="s">
        <v>124</v>
      </c>
    </row>
    <row r="26" spans="1:19" s="7" customFormat="1" ht="14.25" customHeight="1">
      <c r="A26" s="158" t="s">
        <v>87</v>
      </c>
      <c r="B26" s="158"/>
      <c r="C26" s="159" t="s">
        <v>88</v>
      </c>
      <c r="D26" s="160">
        <f>SUM(D27:D28)</f>
        <v>1977364.11</v>
      </c>
      <c r="E26" s="160">
        <f>SUM(E27:E28)</f>
        <v>563574.16</v>
      </c>
      <c r="F26" s="160">
        <f t="shared" si="1"/>
        <v>28.501283964337759</v>
      </c>
      <c r="G26" s="168">
        <f>G27+G28</f>
        <v>152236.27000000002</v>
      </c>
      <c r="H26" s="168">
        <f>H27+H28</f>
        <v>152236.27000000002</v>
      </c>
      <c r="I26" s="168">
        <f>SUM(I27:I28)</f>
        <v>24743.62</v>
      </c>
      <c r="J26" s="168">
        <f>SUM(J27:J28)</f>
        <v>127492.65</v>
      </c>
      <c r="K26" s="168">
        <f>SUM(K27:K28)</f>
        <v>0</v>
      </c>
      <c r="L26" s="168" t="s">
        <v>124</v>
      </c>
      <c r="M26" s="168" t="s">
        <v>124</v>
      </c>
      <c r="N26" s="160" t="s">
        <v>124</v>
      </c>
      <c r="O26" s="160" t="s">
        <v>124</v>
      </c>
      <c r="P26" s="168">
        <f>SUM(P27:P28)</f>
        <v>411337.89</v>
      </c>
      <c r="Q26" s="168">
        <f>SUM(Q27:Q28)</f>
        <v>411337.89</v>
      </c>
      <c r="R26" s="176" t="s">
        <v>124</v>
      </c>
      <c r="S26" s="160" t="s">
        <v>124</v>
      </c>
    </row>
    <row r="27" spans="1:19" ht="14.25" customHeight="1">
      <c r="A27" s="50"/>
      <c r="B27" s="50" t="s">
        <v>145</v>
      </c>
      <c r="C27" s="52" t="s">
        <v>146</v>
      </c>
      <c r="D27" s="54">
        <v>1895364.11</v>
      </c>
      <c r="E27" s="54">
        <v>496440.81</v>
      </c>
      <c r="F27" s="54">
        <f t="shared" si="1"/>
        <v>26.192371554402811</v>
      </c>
      <c r="G27" s="169">
        <v>85102.92</v>
      </c>
      <c r="H27" s="169">
        <v>85102.92</v>
      </c>
      <c r="I27" s="169">
        <v>3500</v>
      </c>
      <c r="J27" s="169">
        <v>81602.92</v>
      </c>
      <c r="K27" s="169">
        <v>0</v>
      </c>
      <c r="L27" s="169" t="s">
        <v>124</v>
      </c>
      <c r="M27" s="169" t="s">
        <v>124</v>
      </c>
      <c r="N27" s="54" t="s">
        <v>124</v>
      </c>
      <c r="O27" s="54" t="s">
        <v>124</v>
      </c>
      <c r="P27" s="169">
        <v>411337.89</v>
      </c>
      <c r="Q27" s="169">
        <v>411337.89</v>
      </c>
      <c r="R27" s="177">
        <v>20000</v>
      </c>
      <c r="S27" s="54" t="s">
        <v>124</v>
      </c>
    </row>
    <row r="28" spans="1:19" s="7" customFormat="1" ht="14.25" customHeight="1">
      <c r="A28" s="50"/>
      <c r="B28" s="50" t="s">
        <v>147</v>
      </c>
      <c r="C28" s="52" t="s">
        <v>130</v>
      </c>
      <c r="D28" s="54">
        <v>82000</v>
      </c>
      <c r="E28" s="54">
        <v>67133.350000000006</v>
      </c>
      <c r="F28" s="54">
        <f t="shared" si="1"/>
        <v>81.869939024390249</v>
      </c>
      <c r="G28" s="169">
        <v>67133.350000000006</v>
      </c>
      <c r="H28" s="169">
        <v>67133.350000000006</v>
      </c>
      <c r="I28" s="169">
        <v>21243.62</v>
      </c>
      <c r="J28" s="169">
        <v>45889.73</v>
      </c>
      <c r="K28" s="169" t="s">
        <v>124</v>
      </c>
      <c r="L28" s="169" t="s">
        <v>124</v>
      </c>
      <c r="M28" s="169" t="s">
        <v>124</v>
      </c>
      <c r="N28" s="54" t="s">
        <v>124</v>
      </c>
      <c r="O28" s="54" t="s">
        <v>124</v>
      </c>
      <c r="P28" s="169">
        <v>0</v>
      </c>
      <c r="Q28" s="169" t="s">
        <v>124</v>
      </c>
      <c r="R28" s="177" t="s">
        <v>124</v>
      </c>
      <c r="S28" s="54" t="s">
        <v>124</v>
      </c>
    </row>
    <row r="29" spans="1:19" s="7" customFormat="1" ht="14.45" customHeight="1">
      <c r="A29" s="158" t="s">
        <v>14</v>
      </c>
      <c r="B29" s="158"/>
      <c r="C29" s="159" t="s">
        <v>15</v>
      </c>
      <c r="D29" s="160">
        <f>D30</f>
        <v>6841687.21</v>
      </c>
      <c r="E29" s="160">
        <f>E30</f>
        <v>5987260.9500000002</v>
      </c>
      <c r="F29" s="160">
        <f t="shared" si="1"/>
        <v>87.511468534382189</v>
      </c>
      <c r="G29" s="168">
        <f>G30</f>
        <v>271208.96000000002</v>
      </c>
      <c r="H29" s="168">
        <f>H30</f>
        <v>271208.96000000002</v>
      </c>
      <c r="I29" s="168" t="s">
        <v>124</v>
      </c>
      <c r="J29" s="168">
        <f>J30</f>
        <v>271208.96000000002</v>
      </c>
      <c r="K29" s="168" t="s">
        <v>124</v>
      </c>
      <c r="L29" s="168" t="s">
        <v>124</v>
      </c>
      <c r="M29" s="168" t="s">
        <v>124</v>
      </c>
      <c r="N29" s="160" t="s">
        <v>124</v>
      </c>
      <c r="O29" s="160" t="s">
        <v>124</v>
      </c>
      <c r="P29" s="168">
        <f>P30</f>
        <v>5716051.9900000002</v>
      </c>
      <c r="Q29" s="168">
        <f>Q30</f>
        <v>5716051.9900000002</v>
      </c>
      <c r="R29" s="176" t="s">
        <v>124</v>
      </c>
      <c r="S29" s="160" t="s">
        <v>124</v>
      </c>
    </row>
    <row r="30" spans="1:19" s="7" customFormat="1" ht="14.25" customHeight="1">
      <c r="A30" s="50"/>
      <c r="B30" s="50" t="s">
        <v>148</v>
      </c>
      <c r="C30" s="52" t="s">
        <v>149</v>
      </c>
      <c r="D30" s="54">
        <v>6841687.21</v>
      </c>
      <c r="E30" s="54">
        <v>5987260.9500000002</v>
      </c>
      <c r="F30" s="54">
        <f t="shared" si="1"/>
        <v>87.511468534382189</v>
      </c>
      <c r="G30" s="169">
        <v>271208.96000000002</v>
      </c>
      <c r="H30" s="169">
        <v>271208.96000000002</v>
      </c>
      <c r="I30" s="169" t="s">
        <v>124</v>
      </c>
      <c r="J30" s="169">
        <v>271208.96000000002</v>
      </c>
      <c r="K30" s="169" t="s">
        <v>124</v>
      </c>
      <c r="L30" s="169" t="s">
        <v>124</v>
      </c>
      <c r="M30" s="169" t="s">
        <v>124</v>
      </c>
      <c r="N30" s="54" t="s">
        <v>124</v>
      </c>
      <c r="O30" s="54" t="s">
        <v>124</v>
      </c>
      <c r="P30" s="169">
        <v>5716051.9900000002</v>
      </c>
      <c r="Q30" s="169">
        <v>5716051.9900000002</v>
      </c>
      <c r="R30" s="177" t="s">
        <v>124</v>
      </c>
      <c r="S30" s="54" t="s">
        <v>124</v>
      </c>
    </row>
    <row r="31" spans="1:19" s="7" customFormat="1" ht="14.25" customHeight="1">
      <c r="A31" s="158" t="s">
        <v>20</v>
      </c>
      <c r="B31" s="158"/>
      <c r="C31" s="159" t="s">
        <v>21</v>
      </c>
      <c r="D31" s="160">
        <f>SUM(D32:D33)</f>
        <v>235000</v>
      </c>
      <c r="E31" s="160">
        <f>SUM(E32:E33)</f>
        <v>121413.67</v>
      </c>
      <c r="F31" s="160">
        <f t="shared" si="1"/>
        <v>51.665391489361703</v>
      </c>
      <c r="G31" s="168">
        <f>SUM(G32:G33)</f>
        <v>112819.56</v>
      </c>
      <c r="H31" s="168">
        <f>SUM(H32:H33)</f>
        <v>112819.56</v>
      </c>
      <c r="I31" s="168" t="s">
        <v>124</v>
      </c>
      <c r="J31" s="168">
        <f>SUM(J32:J33)</f>
        <v>112819.56</v>
      </c>
      <c r="K31" s="168" t="s">
        <v>124</v>
      </c>
      <c r="L31" s="168" t="s">
        <v>124</v>
      </c>
      <c r="M31" s="168" t="s">
        <v>124</v>
      </c>
      <c r="N31" s="160" t="s">
        <v>124</v>
      </c>
      <c r="O31" s="160" t="s">
        <v>124</v>
      </c>
      <c r="P31" s="168">
        <f>SUM(P32:P33)</f>
        <v>8594.11</v>
      </c>
      <c r="Q31" s="168">
        <f>SUM(Q32:Q33)</f>
        <v>8594.11</v>
      </c>
      <c r="R31" s="168">
        <f>SUM(R32:R33)</f>
        <v>0</v>
      </c>
      <c r="S31" s="160" t="s">
        <v>124</v>
      </c>
    </row>
    <row r="32" spans="1:19" ht="14.25" customHeight="1">
      <c r="A32" s="50"/>
      <c r="B32" s="50" t="s">
        <v>150</v>
      </c>
      <c r="C32" s="52" t="s">
        <v>151</v>
      </c>
      <c r="D32" s="54">
        <v>170000</v>
      </c>
      <c r="E32" s="54">
        <v>60105.86</v>
      </c>
      <c r="F32" s="54">
        <f t="shared" si="1"/>
        <v>35.356388235294119</v>
      </c>
      <c r="G32" s="169">
        <v>60105.86</v>
      </c>
      <c r="H32" s="169">
        <v>60105.86</v>
      </c>
      <c r="I32" s="169" t="s">
        <v>124</v>
      </c>
      <c r="J32" s="169">
        <v>60105.86</v>
      </c>
      <c r="K32" s="169" t="s">
        <v>124</v>
      </c>
      <c r="L32" s="169" t="s">
        <v>124</v>
      </c>
      <c r="M32" s="169" t="s">
        <v>124</v>
      </c>
      <c r="N32" s="54" t="s">
        <v>124</v>
      </c>
      <c r="O32" s="54" t="s">
        <v>124</v>
      </c>
      <c r="P32" s="169">
        <v>0</v>
      </c>
      <c r="Q32" s="169" t="s">
        <v>124</v>
      </c>
      <c r="R32" s="177" t="s">
        <v>124</v>
      </c>
      <c r="S32" s="54" t="s">
        <v>124</v>
      </c>
    </row>
    <row r="33" spans="1:19" s="7" customFormat="1" ht="17.25" customHeight="1">
      <c r="A33" s="50"/>
      <c r="B33" s="50" t="s">
        <v>152</v>
      </c>
      <c r="C33" s="52" t="s">
        <v>153</v>
      </c>
      <c r="D33" s="54">
        <v>65000</v>
      </c>
      <c r="E33" s="54">
        <v>61307.81</v>
      </c>
      <c r="F33" s="54">
        <f t="shared" si="1"/>
        <v>94.319707692307688</v>
      </c>
      <c r="G33" s="169">
        <v>52713.7</v>
      </c>
      <c r="H33" s="169">
        <v>52713.7</v>
      </c>
      <c r="I33" s="169" t="s">
        <v>124</v>
      </c>
      <c r="J33" s="169">
        <v>52713.7</v>
      </c>
      <c r="K33" s="169" t="s">
        <v>124</v>
      </c>
      <c r="L33" s="169" t="s">
        <v>124</v>
      </c>
      <c r="M33" s="169" t="s">
        <v>124</v>
      </c>
      <c r="N33" s="54" t="s">
        <v>124</v>
      </c>
      <c r="O33" s="54" t="s">
        <v>124</v>
      </c>
      <c r="P33" s="169">
        <v>8594.11</v>
      </c>
      <c r="Q33" s="169">
        <v>8594.11</v>
      </c>
      <c r="R33" s="177" t="s">
        <v>124</v>
      </c>
      <c r="S33" s="54" t="s">
        <v>124</v>
      </c>
    </row>
    <row r="34" spans="1:19" s="7" customFormat="1" ht="14.25" customHeight="1">
      <c r="A34" s="158" t="s">
        <v>22</v>
      </c>
      <c r="B34" s="158"/>
      <c r="C34" s="159" t="s">
        <v>23</v>
      </c>
      <c r="D34" s="160">
        <f>SUM(D35:D40)</f>
        <v>3839344.78</v>
      </c>
      <c r="E34" s="160">
        <f>SUM(E35:E40)</f>
        <v>3406359.2699999996</v>
      </c>
      <c r="F34" s="160">
        <f t="shared" si="1"/>
        <v>88.722411379787559</v>
      </c>
      <c r="G34" s="168">
        <f>SUM(G35:G40)</f>
        <v>2814939.1399999997</v>
      </c>
      <c r="H34" s="168">
        <f>SUM(H35:H40)</f>
        <v>2620906.9</v>
      </c>
      <c r="I34" s="168">
        <f t="shared" ref="I34:J34" si="3">SUM(I35:I40)</f>
        <v>1745473.61</v>
      </c>
      <c r="J34" s="168">
        <f t="shared" si="3"/>
        <v>875433.29</v>
      </c>
      <c r="K34" s="168" t="s">
        <v>124</v>
      </c>
      <c r="L34" s="168">
        <f>SUM(L35:L40)</f>
        <v>111665</v>
      </c>
      <c r="M34" s="168">
        <f>SUM(M35:M40)</f>
        <v>82367.240000000005</v>
      </c>
      <c r="N34" s="160" t="s">
        <v>124</v>
      </c>
      <c r="O34" s="160" t="s">
        <v>124</v>
      </c>
      <c r="P34" s="168">
        <f>SUM(P35:P40)</f>
        <v>591420.13</v>
      </c>
      <c r="Q34" s="168">
        <f>SUM(Q35:Q40)</f>
        <v>591420.13</v>
      </c>
      <c r="R34" s="168">
        <f>SUM(R35:R40)</f>
        <v>509137.01</v>
      </c>
      <c r="S34" s="160" t="s">
        <v>124</v>
      </c>
    </row>
    <row r="35" spans="1:19" ht="14.25" customHeight="1">
      <c r="A35" s="50"/>
      <c r="B35" s="50" t="s">
        <v>154</v>
      </c>
      <c r="C35" s="52" t="s">
        <v>155</v>
      </c>
      <c r="D35" s="54">
        <v>124896</v>
      </c>
      <c r="E35" s="54">
        <v>115389.19</v>
      </c>
      <c r="F35" s="54">
        <f t="shared" si="1"/>
        <v>92.388218998206511</v>
      </c>
      <c r="G35" s="169">
        <v>115389.19</v>
      </c>
      <c r="H35" s="169">
        <v>115389.19</v>
      </c>
      <c r="I35" s="169">
        <v>98942.080000000002</v>
      </c>
      <c r="J35" s="169">
        <v>16447.11</v>
      </c>
      <c r="K35" s="169" t="s">
        <v>124</v>
      </c>
      <c r="L35" s="169" t="s">
        <v>124</v>
      </c>
      <c r="M35" s="169" t="s">
        <v>124</v>
      </c>
      <c r="N35" s="54" t="s">
        <v>124</v>
      </c>
      <c r="O35" s="54" t="s">
        <v>124</v>
      </c>
      <c r="P35" s="169">
        <v>0</v>
      </c>
      <c r="Q35" s="169" t="s">
        <v>124</v>
      </c>
      <c r="R35" s="177" t="s">
        <v>124</v>
      </c>
      <c r="S35" s="54" t="s">
        <v>124</v>
      </c>
    </row>
    <row r="36" spans="1:19" ht="16.5" customHeight="1">
      <c r="A36" s="50"/>
      <c r="B36" s="50" t="s">
        <v>156</v>
      </c>
      <c r="C36" s="52" t="s">
        <v>157</v>
      </c>
      <c r="D36" s="60">
        <v>86040</v>
      </c>
      <c r="E36" s="60">
        <v>81324.92</v>
      </c>
      <c r="F36" s="54">
        <f t="shared" si="1"/>
        <v>94.519897721989764</v>
      </c>
      <c r="G36" s="169">
        <v>81324.92</v>
      </c>
      <c r="H36" s="169">
        <v>3484.92</v>
      </c>
      <c r="I36" s="169" t="s">
        <v>124</v>
      </c>
      <c r="J36" s="169">
        <v>3484.92</v>
      </c>
      <c r="K36" s="169" t="s">
        <v>124</v>
      </c>
      <c r="L36" s="169">
        <v>77840</v>
      </c>
      <c r="M36" s="169" t="s">
        <v>124</v>
      </c>
      <c r="N36" s="54" t="s">
        <v>124</v>
      </c>
      <c r="O36" s="54" t="s">
        <v>124</v>
      </c>
      <c r="P36" s="169">
        <v>0</v>
      </c>
      <c r="Q36" s="169" t="s">
        <v>124</v>
      </c>
      <c r="R36" s="177" t="s">
        <v>124</v>
      </c>
      <c r="S36" s="54" t="s">
        <v>124</v>
      </c>
    </row>
    <row r="37" spans="1:19" ht="16.5" customHeight="1">
      <c r="A37" s="50"/>
      <c r="B37" s="50" t="s">
        <v>158</v>
      </c>
      <c r="C37" s="52" t="s">
        <v>159</v>
      </c>
      <c r="D37" s="54">
        <v>2848086.96</v>
      </c>
      <c r="E37" s="61">
        <v>2600896.12</v>
      </c>
      <c r="F37" s="54">
        <f t="shared" si="1"/>
        <v>91.320811356125176</v>
      </c>
      <c r="G37" s="170">
        <v>2283208.83</v>
      </c>
      <c r="H37" s="169">
        <v>2276293.83</v>
      </c>
      <c r="I37" s="169">
        <v>1637290.78</v>
      </c>
      <c r="J37" s="169">
        <v>639003.05000000005</v>
      </c>
      <c r="K37" s="169" t="s">
        <v>124</v>
      </c>
      <c r="L37" s="169">
        <v>765</v>
      </c>
      <c r="M37" s="169">
        <v>6150</v>
      </c>
      <c r="N37" s="54" t="s">
        <v>124</v>
      </c>
      <c r="O37" s="54" t="s">
        <v>124</v>
      </c>
      <c r="P37" s="169">
        <v>317687.28999999998</v>
      </c>
      <c r="Q37" s="169">
        <v>317687.28999999998</v>
      </c>
      <c r="R37" s="177">
        <v>239130.01</v>
      </c>
      <c r="S37" s="54" t="s">
        <v>124</v>
      </c>
    </row>
    <row r="38" spans="1:19" ht="45" customHeight="1">
      <c r="A38" s="50"/>
      <c r="B38" s="50" t="s">
        <v>408</v>
      </c>
      <c r="C38" s="52" t="s">
        <v>409</v>
      </c>
      <c r="D38" s="54">
        <v>11500</v>
      </c>
      <c r="E38" s="61">
        <v>8536.7800000000007</v>
      </c>
      <c r="F38" s="54">
        <f t="shared" si="1"/>
        <v>74.232869565217399</v>
      </c>
      <c r="G38" s="170">
        <v>8536.7800000000007</v>
      </c>
      <c r="H38" s="169">
        <v>3526.78</v>
      </c>
      <c r="I38" s="169">
        <v>997.75</v>
      </c>
      <c r="J38" s="169">
        <v>2529.0300000000002</v>
      </c>
      <c r="K38" s="169"/>
      <c r="L38" s="169">
        <v>5010</v>
      </c>
      <c r="M38" s="169"/>
      <c r="N38" s="54"/>
      <c r="O38" s="54"/>
      <c r="P38" s="169">
        <v>0</v>
      </c>
      <c r="Q38" s="169">
        <v>0</v>
      </c>
      <c r="R38" s="177">
        <v>0</v>
      </c>
      <c r="S38" s="54"/>
    </row>
    <row r="39" spans="1:19" ht="14.25" customHeight="1">
      <c r="A39" s="50"/>
      <c r="B39" s="50" t="s">
        <v>160</v>
      </c>
      <c r="C39" s="52" t="s">
        <v>161</v>
      </c>
      <c r="D39" s="54">
        <v>200000</v>
      </c>
      <c r="E39" s="54">
        <v>170695.71</v>
      </c>
      <c r="F39" s="54">
        <f t="shared" si="1"/>
        <v>85.347854999999996</v>
      </c>
      <c r="G39" s="169">
        <v>170695.71</v>
      </c>
      <c r="H39" s="169">
        <v>170695.71</v>
      </c>
      <c r="I39" s="169">
        <v>8243</v>
      </c>
      <c r="J39" s="169">
        <v>162452.71</v>
      </c>
      <c r="K39" s="169" t="s">
        <v>124</v>
      </c>
      <c r="L39" s="169" t="s">
        <v>124</v>
      </c>
      <c r="M39" s="169" t="s">
        <v>124</v>
      </c>
      <c r="N39" s="54" t="s">
        <v>124</v>
      </c>
      <c r="O39" s="54" t="s">
        <v>124</v>
      </c>
      <c r="P39" s="169">
        <v>0</v>
      </c>
      <c r="Q39" s="169" t="s">
        <v>124</v>
      </c>
      <c r="R39" s="177" t="s">
        <v>124</v>
      </c>
      <c r="S39" s="54" t="s">
        <v>124</v>
      </c>
    </row>
    <row r="40" spans="1:19" s="7" customFormat="1" ht="15.75" customHeight="1">
      <c r="A40" s="50"/>
      <c r="B40" s="50" t="s">
        <v>162</v>
      </c>
      <c r="C40" s="52" t="s">
        <v>130</v>
      </c>
      <c r="D40" s="54">
        <v>568821.81999999995</v>
      </c>
      <c r="E40" s="54">
        <v>429516.55</v>
      </c>
      <c r="F40" s="54">
        <f t="shared" si="1"/>
        <v>75.509858254031116</v>
      </c>
      <c r="G40" s="169">
        <v>155783.71</v>
      </c>
      <c r="H40" s="169">
        <v>51516.47</v>
      </c>
      <c r="I40" s="169">
        <v>0</v>
      </c>
      <c r="J40" s="169">
        <v>51516.47</v>
      </c>
      <c r="K40" s="169" t="s">
        <v>124</v>
      </c>
      <c r="L40" s="169">
        <v>28050</v>
      </c>
      <c r="M40" s="169">
        <v>76217.240000000005</v>
      </c>
      <c r="N40" s="54" t="s">
        <v>124</v>
      </c>
      <c r="O40" s="54" t="s">
        <v>124</v>
      </c>
      <c r="P40" s="169">
        <v>273732.84000000003</v>
      </c>
      <c r="Q40" s="169">
        <v>273732.84000000003</v>
      </c>
      <c r="R40" s="177">
        <v>270007</v>
      </c>
      <c r="S40" s="54" t="s">
        <v>124</v>
      </c>
    </row>
    <row r="41" spans="1:19" s="7" customFormat="1" ht="32.25" customHeight="1">
      <c r="A41" s="158" t="s">
        <v>30</v>
      </c>
      <c r="B41" s="158"/>
      <c r="C41" s="159" t="s">
        <v>364</v>
      </c>
      <c r="D41" s="160">
        <f>D42</f>
        <v>828</v>
      </c>
      <c r="E41" s="160">
        <f>E42</f>
        <v>828</v>
      </c>
      <c r="F41" s="160">
        <f t="shared" si="1"/>
        <v>100</v>
      </c>
      <c r="G41" s="168">
        <f>G42</f>
        <v>828</v>
      </c>
      <c r="H41" s="168" t="str">
        <f>H42</f>
        <v>828,00</v>
      </c>
      <c r="I41" s="168">
        <f t="shared" ref="I41:J41" si="4">I42</f>
        <v>376.5</v>
      </c>
      <c r="J41" s="168">
        <f t="shared" si="4"/>
        <v>451.5</v>
      </c>
      <c r="K41" s="168" t="s">
        <v>124</v>
      </c>
      <c r="L41" s="168" t="s">
        <v>124</v>
      </c>
      <c r="M41" s="168" t="s">
        <v>124</v>
      </c>
      <c r="N41" s="160" t="s">
        <v>124</v>
      </c>
      <c r="O41" s="160" t="s">
        <v>124</v>
      </c>
      <c r="P41" s="168">
        <v>0</v>
      </c>
      <c r="Q41" s="168" t="s">
        <v>124</v>
      </c>
      <c r="R41" s="176" t="s">
        <v>124</v>
      </c>
      <c r="S41" s="160" t="s">
        <v>124</v>
      </c>
    </row>
    <row r="42" spans="1:19" s="7" customFormat="1" ht="28.5" customHeight="1">
      <c r="A42" s="50"/>
      <c r="B42" s="50" t="s">
        <v>163</v>
      </c>
      <c r="C42" s="52" t="s">
        <v>365</v>
      </c>
      <c r="D42" s="54">
        <v>828</v>
      </c>
      <c r="E42" s="54">
        <v>828</v>
      </c>
      <c r="F42" s="54">
        <f t="shared" si="1"/>
        <v>100</v>
      </c>
      <c r="G42" s="169">
        <v>828</v>
      </c>
      <c r="H42" s="169" t="s">
        <v>323</v>
      </c>
      <c r="I42" s="169">
        <v>376.5</v>
      </c>
      <c r="J42" s="169">
        <v>451.5</v>
      </c>
      <c r="K42" s="169" t="s">
        <v>124</v>
      </c>
      <c r="L42" s="169" t="s">
        <v>124</v>
      </c>
      <c r="M42" s="169" t="s">
        <v>124</v>
      </c>
      <c r="N42" s="54" t="s">
        <v>124</v>
      </c>
      <c r="O42" s="54" t="s">
        <v>124</v>
      </c>
      <c r="P42" s="169">
        <v>0</v>
      </c>
      <c r="Q42" s="169" t="s">
        <v>124</v>
      </c>
      <c r="R42" s="177" t="s">
        <v>124</v>
      </c>
      <c r="S42" s="54" t="s">
        <v>124</v>
      </c>
    </row>
    <row r="43" spans="1:19" s="7" customFormat="1" ht="15.75" customHeight="1">
      <c r="A43" s="158" t="s">
        <v>32</v>
      </c>
      <c r="B43" s="158"/>
      <c r="C43" s="159" t="s">
        <v>33</v>
      </c>
      <c r="D43" s="160">
        <f>SUM(D44:D49)</f>
        <v>545895.1</v>
      </c>
      <c r="E43" s="160">
        <f>SUM(E44:E49)</f>
        <v>474950.00999999995</v>
      </c>
      <c r="F43" s="160">
        <f t="shared" si="1"/>
        <v>87.003896902536752</v>
      </c>
      <c r="G43" s="168">
        <f>SUM(G44:G49)</f>
        <v>439950.00999999995</v>
      </c>
      <c r="H43" s="168">
        <f>SUM(H44:H49)</f>
        <v>428620.00999999995</v>
      </c>
      <c r="I43" s="168">
        <f t="shared" ref="I43:J43" si="5">SUM(I44:I49)</f>
        <v>201264.33</v>
      </c>
      <c r="J43" s="168">
        <f t="shared" si="5"/>
        <v>227355.68</v>
      </c>
      <c r="K43" s="168" t="s">
        <v>124</v>
      </c>
      <c r="L43" s="168">
        <f>SUM(L44:L49)</f>
        <v>11330</v>
      </c>
      <c r="M43" s="168" t="s">
        <v>124</v>
      </c>
      <c r="N43" s="160" t="s">
        <v>124</v>
      </c>
      <c r="O43" s="160" t="s">
        <v>124</v>
      </c>
      <c r="P43" s="168">
        <f>SUM(P44:P49)</f>
        <v>35000</v>
      </c>
      <c r="Q43" s="168">
        <f>SUM(Q44:Q49)</f>
        <v>35000</v>
      </c>
      <c r="R43" s="176" t="s">
        <v>124</v>
      </c>
      <c r="S43" s="160" t="s">
        <v>124</v>
      </c>
    </row>
    <row r="44" spans="1:19" ht="14.25" customHeight="1">
      <c r="A44" s="50"/>
      <c r="B44" s="50" t="s">
        <v>165</v>
      </c>
      <c r="C44" s="52" t="s">
        <v>166</v>
      </c>
      <c r="D44" s="54">
        <v>30000</v>
      </c>
      <c r="E44" s="54">
        <v>30000</v>
      </c>
      <c r="F44" s="54">
        <f t="shared" si="1"/>
        <v>100</v>
      </c>
      <c r="G44" s="169">
        <v>30000</v>
      </c>
      <c r="H44" s="169">
        <v>30000</v>
      </c>
      <c r="I44" s="169">
        <v>0</v>
      </c>
      <c r="J44" s="169">
        <v>30000</v>
      </c>
      <c r="K44" s="169" t="s">
        <v>124</v>
      </c>
      <c r="L44" s="169" t="s">
        <v>124</v>
      </c>
      <c r="M44" s="169" t="s">
        <v>124</v>
      </c>
      <c r="N44" s="54" t="s">
        <v>124</v>
      </c>
      <c r="O44" s="54" t="s">
        <v>124</v>
      </c>
      <c r="P44" s="169">
        <v>0</v>
      </c>
      <c r="Q44" s="169" t="s">
        <v>124</v>
      </c>
      <c r="R44" s="177" t="s">
        <v>124</v>
      </c>
      <c r="S44" s="54" t="s">
        <v>124</v>
      </c>
    </row>
    <row r="45" spans="1:19" ht="14.45" customHeight="1">
      <c r="A45" s="50"/>
      <c r="B45" s="50" t="s">
        <v>167</v>
      </c>
      <c r="C45" s="52" t="s">
        <v>168</v>
      </c>
      <c r="D45" s="54">
        <v>6000</v>
      </c>
      <c r="E45" s="54">
        <v>6000</v>
      </c>
      <c r="F45" s="54">
        <f t="shared" si="1"/>
        <v>100</v>
      </c>
      <c r="G45" s="169">
        <v>6000</v>
      </c>
      <c r="H45" s="169">
        <v>6000</v>
      </c>
      <c r="I45" s="169" t="s">
        <v>124</v>
      </c>
      <c r="J45" s="169">
        <v>6000</v>
      </c>
      <c r="K45" s="169" t="s">
        <v>124</v>
      </c>
      <c r="L45" s="169" t="s">
        <v>124</v>
      </c>
      <c r="M45" s="169" t="s">
        <v>124</v>
      </c>
      <c r="N45" s="54" t="s">
        <v>124</v>
      </c>
      <c r="O45" s="54" t="s">
        <v>124</v>
      </c>
      <c r="P45" s="169">
        <v>0</v>
      </c>
      <c r="Q45" s="169" t="s">
        <v>124</v>
      </c>
      <c r="R45" s="177" t="s">
        <v>124</v>
      </c>
      <c r="S45" s="54" t="s">
        <v>124</v>
      </c>
    </row>
    <row r="46" spans="1:19" ht="14.25" customHeight="1">
      <c r="A46" s="50"/>
      <c r="B46" s="50" t="s">
        <v>169</v>
      </c>
      <c r="C46" s="52" t="s">
        <v>170</v>
      </c>
      <c r="D46" s="54">
        <v>357593</v>
      </c>
      <c r="E46" s="54">
        <v>294510.59999999998</v>
      </c>
      <c r="F46" s="54">
        <f t="shared" si="1"/>
        <v>82.359162511570403</v>
      </c>
      <c r="G46" s="169">
        <v>259510.6</v>
      </c>
      <c r="H46" s="169">
        <v>248180.6</v>
      </c>
      <c r="I46" s="169">
        <v>79040.44</v>
      </c>
      <c r="J46" s="169">
        <v>169140.16</v>
      </c>
      <c r="K46" s="169" t="s">
        <v>124</v>
      </c>
      <c r="L46" s="169">
        <v>11330</v>
      </c>
      <c r="M46" s="169" t="s">
        <v>124</v>
      </c>
      <c r="N46" s="54" t="s">
        <v>124</v>
      </c>
      <c r="O46" s="54" t="s">
        <v>124</v>
      </c>
      <c r="P46" s="169">
        <v>35000</v>
      </c>
      <c r="Q46" s="169">
        <v>35000</v>
      </c>
      <c r="R46" s="177" t="s">
        <v>124</v>
      </c>
      <c r="S46" s="54" t="s">
        <v>124</v>
      </c>
    </row>
    <row r="47" spans="1:19" ht="14.25" customHeight="1">
      <c r="A47" s="50"/>
      <c r="B47" s="50" t="s">
        <v>171</v>
      </c>
      <c r="C47" s="52" t="s">
        <v>172</v>
      </c>
      <c r="D47" s="54">
        <v>53417.1</v>
      </c>
      <c r="E47" s="54">
        <v>48165.93</v>
      </c>
      <c r="F47" s="54">
        <f t="shared" si="1"/>
        <v>90.169496284897534</v>
      </c>
      <c r="G47" s="169">
        <v>48165.93</v>
      </c>
      <c r="H47" s="169">
        <v>48165.93</v>
      </c>
      <c r="I47" s="169">
        <v>44139.02</v>
      </c>
      <c r="J47" s="169">
        <v>4026.91</v>
      </c>
      <c r="K47" s="169" t="s">
        <v>124</v>
      </c>
      <c r="L47" s="169" t="s">
        <v>124</v>
      </c>
      <c r="M47" s="169" t="s">
        <v>124</v>
      </c>
      <c r="N47" s="54" t="s">
        <v>124</v>
      </c>
      <c r="O47" s="54" t="s">
        <v>124</v>
      </c>
      <c r="P47" s="169">
        <v>0</v>
      </c>
      <c r="Q47" s="169" t="s">
        <v>124</v>
      </c>
      <c r="R47" s="177" t="s">
        <v>124</v>
      </c>
      <c r="S47" s="54" t="s">
        <v>124</v>
      </c>
    </row>
    <row r="48" spans="1:19" s="7" customFormat="1" ht="14.25" customHeight="1">
      <c r="A48" s="50"/>
      <c r="B48" s="50" t="s">
        <v>173</v>
      </c>
      <c r="C48" s="52" t="s">
        <v>324</v>
      </c>
      <c r="D48" s="54">
        <v>93465</v>
      </c>
      <c r="E48" s="54">
        <v>92214.3</v>
      </c>
      <c r="F48" s="54">
        <f t="shared" si="1"/>
        <v>98.66185203017173</v>
      </c>
      <c r="G48" s="169">
        <v>92214.3</v>
      </c>
      <c r="H48" s="169">
        <v>92214.3</v>
      </c>
      <c r="I48" s="169">
        <v>78084.87</v>
      </c>
      <c r="J48" s="169">
        <v>14129.43</v>
      </c>
      <c r="K48" s="169" t="s">
        <v>124</v>
      </c>
      <c r="L48" s="169" t="s">
        <v>124</v>
      </c>
      <c r="M48" s="169" t="s">
        <v>124</v>
      </c>
      <c r="N48" s="54" t="s">
        <v>124</v>
      </c>
      <c r="O48" s="54" t="s">
        <v>124</v>
      </c>
      <c r="P48" s="169">
        <v>0</v>
      </c>
      <c r="Q48" s="169" t="s">
        <v>124</v>
      </c>
      <c r="R48" s="177" t="s">
        <v>124</v>
      </c>
      <c r="S48" s="54" t="s">
        <v>124</v>
      </c>
    </row>
    <row r="49" spans="1:19" s="7" customFormat="1" ht="14.25" customHeight="1">
      <c r="A49" s="50"/>
      <c r="B49" s="50" t="s">
        <v>410</v>
      </c>
      <c r="C49" s="52" t="s">
        <v>130</v>
      </c>
      <c r="D49" s="54">
        <v>5420</v>
      </c>
      <c r="E49" s="54">
        <v>4059.18</v>
      </c>
      <c r="F49" s="54">
        <f t="shared" si="1"/>
        <v>74.892619926199259</v>
      </c>
      <c r="G49" s="169">
        <v>4059.18</v>
      </c>
      <c r="H49" s="169">
        <v>4059.18</v>
      </c>
      <c r="I49" s="169">
        <v>0</v>
      </c>
      <c r="J49" s="169">
        <v>4059.18</v>
      </c>
      <c r="K49" s="169"/>
      <c r="L49" s="169">
        <v>0</v>
      </c>
      <c r="M49" s="169"/>
      <c r="N49" s="54"/>
      <c r="O49" s="54"/>
      <c r="P49" s="169">
        <v>0</v>
      </c>
      <c r="Q49" s="169">
        <v>0</v>
      </c>
      <c r="R49" s="177">
        <v>0</v>
      </c>
      <c r="S49" s="54"/>
    </row>
    <row r="50" spans="1:19" s="7" customFormat="1" ht="14.25" customHeight="1">
      <c r="A50" s="158" t="s">
        <v>66</v>
      </c>
      <c r="B50" s="158"/>
      <c r="C50" s="159" t="s">
        <v>67</v>
      </c>
      <c r="D50" s="160">
        <f>SUM(D51:D52)</f>
        <v>2125348</v>
      </c>
      <c r="E50" s="160">
        <f>SUM(E51:E52)</f>
        <v>1841260</v>
      </c>
      <c r="F50" s="160">
        <f t="shared" si="1"/>
        <v>86.633341928004256</v>
      </c>
      <c r="G50" s="168">
        <f>SUM(G51:G52)</f>
        <v>1841260</v>
      </c>
      <c r="H50" s="168">
        <f>SUM(H51:H52)</f>
        <v>1841260</v>
      </c>
      <c r="I50" s="168">
        <f t="shared" ref="I50:J50" si="6">SUM(I51:I52)</f>
        <v>0</v>
      </c>
      <c r="J50" s="168">
        <f t="shared" si="6"/>
        <v>1841260</v>
      </c>
      <c r="K50" s="168" t="s">
        <v>124</v>
      </c>
      <c r="L50" s="168" t="s">
        <v>124</v>
      </c>
      <c r="M50" s="168" t="s">
        <v>124</v>
      </c>
      <c r="N50" s="160" t="s">
        <v>124</v>
      </c>
      <c r="O50" s="160" t="s">
        <v>124</v>
      </c>
      <c r="P50" s="168">
        <v>0</v>
      </c>
      <c r="Q50" s="168" t="s">
        <v>124</v>
      </c>
      <c r="R50" s="176" t="s">
        <v>124</v>
      </c>
      <c r="S50" s="160" t="s">
        <v>124</v>
      </c>
    </row>
    <row r="51" spans="1:19" s="7" customFormat="1" ht="14.25" customHeight="1">
      <c r="A51" s="50"/>
      <c r="B51" s="50" t="s">
        <v>174</v>
      </c>
      <c r="C51" s="52" t="s">
        <v>175</v>
      </c>
      <c r="D51" s="54">
        <v>284088</v>
      </c>
      <c r="E51" s="54">
        <v>0</v>
      </c>
      <c r="F51" s="54">
        <f t="shared" si="1"/>
        <v>0</v>
      </c>
      <c r="G51" s="169">
        <v>0</v>
      </c>
      <c r="H51" s="169">
        <v>0</v>
      </c>
      <c r="I51" s="169" t="s">
        <v>124</v>
      </c>
      <c r="J51" s="169">
        <v>0</v>
      </c>
      <c r="K51" s="169" t="s">
        <v>124</v>
      </c>
      <c r="L51" s="169" t="s">
        <v>124</v>
      </c>
      <c r="M51" s="169" t="s">
        <v>124</v>
      </c>
      <c r="N51" s="54" t="s">
        <v>124</v>
      </c>
      <c r="O51" s="54" t="s">
        <v>124</v>
      </c>
      <c r="P51" s="169">
        <v>0</v>
      </c>
      <c r="Q51" s="169" t="s">
        <v>124</v>
      </c>
      <c r="R51" s="177" t="s">
        <v>124</v>
      </c>
      <c r="S51" s="54" t="s">
        <v>124</v>
      </c>
    </row>
    <row r="52" spans="1:19" ht="14.25" customHeight="1">
      <c r="A52" s="50"/>
      <c r="B52" s="50" t="s">
        <v>325</v>
      </c>
      <c r="C52" s="52" t="s">
        <v>326</v>
      </c>
      <c r="D52" s="54">
        <v>1841260</v>
      </c>
      <c r="E52" s="54">
        <v>1841260</v>
      </c>
      <c r="F52" s="54">
        <f t="shared" si="1"/>
        <v>100</v>
      </c>
      <c r="G52" s="169">
        <v>1841260</v>
      </c>
      <c r="H52" s="169">
        <v>1841260</v>
      </c>
      <c r="I52" s="169" t="s">
        <v>124</v>
      </c>
      <c r="J52" s="169">
        <v>1841260</v>
      </c>
      <c r="K52" s="169" t="s">
        <v>124</v>
      </c>
      <c r="L52" s="169" t="s">
        <v>124</v>
      </c>
      <c r="M52" s="169" t="s">
        <v>124</v>
      </c>
      <c r="N52" s="54" t="s">
        <v>124</v>
      </c>
      <c r="O52" s="54" t="s">
        <v>124</v>
      </c>
      <c r="P52" s="169">
        <v>0</v>
      </c>
      <c r="Q52" s="169" t="s">
        <v>124</v>
      </c>
      <c r="R52" s="177" t="s">
        <v>124</v>
      </c>
      <c r="S52" s="54" t="s">
        <v>124</v>
      </c>
    </row>
    <row r="53" spans="1:19" s="7" customFormat="1" ht="14.25" customHeight="1">
      <c r="A53" s="158" t="s">
        <v>70</v>
      </c>
      <c r="B53" s="158"/>
      <c r="C53" s="159" t="s">
        <v>71</v>
      </c>
      <c r="D53" s="160">
        <f>SUM(D54:D60)</f>
        <v>5980955</v>
      </c>
      <c r="E53" s="160">
        <f>SUM(E54:E60)</f>
        <v>5723396.9500000002</v>
      </c>
      <c r="F53" s="160">
        <f t="shared" si="1"/>
        <v>95.693696909607254</v>
      </c>
      <c r="G53" s="168">
        <f>SUM(G54:G60)</f>
        <v>5446239.46</v>
      </c>
      <c r="H53" s="168">
        <f>SUM(H54:H60)</f>
        <v>5185691.05</v>
      </c>
      <c r="I53" s="168">
        <f t="shared" ref="I53:J53" si="7">SUM(I54:I60)</f>
        <v>4062316.19</v>
      </c>
      <c r="J53" s="168">
        <f t="shared" si="7"/>
        <v>1123374.8599999999</v>
      </c>
      <c r="K53" s="168">
        <f>SUM(K54:K60)</f>
        <v>49300</v>
      </c>
      <c r="L53" s="168">
        <f>SUM(L54:L60)</f>
        <v>211248.41</v>
      </c>
      <c r="M53" s="168" t="s">
        <v>124</v>
      </c>
      <c r="N53" s="160" t="s">
        <v>124</v>
      </c>
      <c r="O53" s="160" t="s">
        <v>124</v>
      </c>
      <c r="P53" s="168">
        <f>SUM(P54:P60)</f>
        <v>277157.49</v>
      </c>
      <c r="Q53" s="168">
        <f>SUM(Q54:Q60)</f>
        <v>277157.49</v>
      </c>
      <c r="R53" s="168">
        <f>SUM(R54:R60)</f>
        <v>0</v>
      </c>
      <c r="S53" s="160" t="s">
        <v>124</v>
      </c>
    </row>
    <row r="54" spans="1:19" ht="14.25" customHeight="1">
      <c r="A54" s="50"/>
      <c r="B54" s="50" t="s">
        <v>176</v>
      </c>
      <c r="C54" s="52" t="s">
        <v>177</v>
      </c>
      <c r="D54" s="54">
        <v>3375947</v>
      </c>
      <c r="E54" s="54">
        <v>3239545.39</v>
      </c>
      <c r="F54" s="54">
        <f t="shared" si="1"/>
        <v>95.959604519857692</v>
      </c>
      <c r="G54" s="169">
        <v>2977387.69</v>
      </c>
      <c r="H54" s="169">
        <v>2859540.76</v>
      </c>
      <c r="I54" s="169">
        <v>2210593.04</v>
      </c>
      <c r="J54" s="169">
        <v>648947.72</v>
      </c>
      <c r="K54" s="169" t="s">
        <v>124</v>
      </c>
      <c r="L54" s="169">
        <v>117846.93</v>
      </c>
      <c r="M54" s="169" t="s">
        <v>124</v>
      </c>
      <c r="N54" s="54" t="s">
        <v>124</v>
      </c>
      <c r="O54" s="54" t="s">
        <v>124</v>
      </c>
      <c r="P54" s="169">
        <v>262157.7</v>
      </c>
      <c r="Q54" s="169">
        <v>262157.7</v>
      </c>
      <c r="R54" s="177" t="s">
        <v>124</v>
      </c>
      <c r="S54" s="54" t="s">
        <v>124</v>
      </c>
    </row>
    <row r="55" spans="1:19" ht="14.25" customHeight="1">
      <c r="A55" s="50"/>
      <c r="B55" s="50" t="s">
        <v>178</v>
      </c>
      <c r="C55" s="52" t="s">
        <v>179</v>
      </c>
      <c r="D55" s="54">
        <v>71581</v>
      </c>
      <c r="E55" s="54">
        <v>70526.14</v>
      </c>
      <c r="F55" s="54">
        <f t="shared" si="1"/>
        <v>98.526340788756798</v>
      </c>
      <c r="G55" s="169">
        <v>70526.14</v>
      </c>
      <c r="H55" s="169">
        <v>67427.34</v>
      </c>
      <c r="I55" s="169">
        <v>57492.18</v>
      </c>
      <c r="J55" s="169">
        <v>9935.16</v>
      </c>
      <c r="K55" s="169" t="s">
        <v>124</v>
      </c>
      <c r="L55" s="169">
        <v>3098.8</v>
      </c>
      <c r="M55" s="169" t="s">
        <v>124</v>
      </c>
      <c r="N55" s="54" t="s">
        <v>124</v>
      </c>
      <c r="O55" s="54" t="s">
        <v>124</v>
      </c>
      <c r="P55" s="169">
        <v>0</v>
      </c>
      <c r="Q55" s="169" t="s">
        <v>124</v>
      </c>
      <c r="R55" s="177" t="s">
        <v>124</v>
      </c>
      <c r="S55" s="54" t="s">
        <v>124</v>
      </c>
    </row>
    <row r="56" spans="1:19" ht="14.25" customHeight="1">
      <c r="A56" s="50"/>
      <c r="B56" s="50" t="s">
        <v>180</v>
      </c>
      <c r="C56" s="52" t="s">
        <v>181</v>
      </c>
      <c r="D56" s="54">
        <v>572321</v>
      </c>
      <c r="E56" s="54">
        <v>517458.25</v>
      </c>
      <c r="F56" s="54">
        <f t="shared" si="1"/>
        <v>90.413989701583546</v>
      </c>
      <c r="G56" s="169">
        <v>517458.25</v>
      </c>
      <c r="H56" s="169">
        <v>499815.94</v>
      </c>
      <c r="I56" s="169">
        <v>433989.11</v>
      </c>
      <c r="J56" s="169">
        <v>65826.83</v>
      </c>
      <c r="K56" s="169" t="s">
        <v>124</v>
      </c>
      <c r="L56" s="169">
        <v>17642.310000000001</v>
      </c>
      <c r="M56" s="169" t="s">
        <v>124</v>
      </c>
      <c r="N56" s="54" t="s">
        <v>124</v>
      </c>
      <c r="O56" s="54" t="s">
        <v>124</v>
      </c>
      <c r="P56" s="169">
        <v>0</v>
      </c>
      <c r="Q56" s="169" t="s">
        <v>124</v>
      </c>
      <c r="R56" s="177" t="s">
        <v>124</v>
      </c>
      <c r="S56" s="54" t="s">
        <v>124</v>
      </c>
    </row>
    <row r="57" spans="1:19" ht="14.25" customHeight="1">
      <c r="A57" s="50"/>
      <c r="B57" s="50" t="s">
        <v>182</v>
      </c>
      <c r="C57" s="52" t="s">
        <v>183</v>
      </c>
      <c r="D57" s="54">
        <v>1587123</v>
      </c>
      <c r="E57" s="54">
        <v>1549302.91</v>
      </c>
      <c r="F57" s="54">
        <f t="shared" si="1"/>
        <v>97.617066226121096</v>
      </c>
      <c r="G57" s="169">
        <v>1534303.12</v>
      </c>
      <c r="H57" s="169">
        <v>1461642.75</v>
      </c>
      <c r="I57" s="169">
        <v>1285164.67</v>
      </c>
      <c r="J57" s="169">
        <v>176478.07999999999</v>
      </c>
      <c r="K57" s="169" t="s">
        <v>124</v>
      </c>
      <c r="L57" s="169">
        <v>72660.37</v>
      </c>
      <c r="M57" s="169" t="s">
        <v>124</v>
      </c>
      <c r="N57" s="54" t="s">
        <v>124</v>
      </c>
      <c r="O57" s="54" t="s">
        <v>124</v>
      </c>
      <c r="P57" s="169">
        <v>14999.79</v>
      </c>
      <c r="Q57" s="169">
        <v>14999.79</v>
      </c>
      <c r="R57" s="177" t="s">
        <v>124</v>
      </c>
      <c r="S57" s="54" t="s">
        <v>124</v>
      </c>
    </row>
    <row r="58" spans="1:19" ht="14.25" customHeight="1">
      <c r="A58" s="50"/>
      <c r="B58" s="50" t="s">
        <v>184</v>
      </c>
      <c r="C58" s="52" t="s">
        <v>185</v>
      </c>
      <c r="D58" s="54">
        <v>320442</v>
      </c>
      <c r="E58" s="54">
        <v>307508.47999999998</v>
      </c>
      <c r="F58" s="54">
        <f t="shared" si="1"/>
        <v>95.963849932281036</v>
      </c>
      <c r="G58" s="169">
        <v>307508.47999999998</v>
      </c>
      <c r="H58" s="169">
        <v>277708.48</v>
      </c>
      <c r="I58" s="169">
        <v>74537.19</v>
      </c>
      <c r="J58" s="169">
        <v>203171.29</v>
      </c>
      <c r="K58" s="169">
        <v>29800</v>
      </c>
      <c r="L58" s="169" t="s">
        <v>124</v>
      </c>
      <c r="M58" s="169" t="s">
        <v>124</v>
      </c>
      <c r="N58" s="54" t="s">
        <v>124</v>
      </c>
      <c r="O58" s="54" t="s">
        <v>124</v>
      </c>
      <c r="P58" s="169">
        <v>0</v>
      </c>
      <c r="Q58" s="169" t="s">
        <v>124</v>
      </c>
      <c r="R58" s="177" t="s">
        <v>124</v>
      </c>
      <c r="S58" s="54" t="s">
        <v>124</v>
      </c>
    </row>
    <row r="59" spans="1:19" ht="14.25" customHeight="1">
      <c r="A59" s="50"/>
      <c r="B59" s="50" t="s">
        <v>186</v>
      </c>
      <c r="C59" s="52" t="s">
        <v>187</v>
      </c>
      <c r="D59" s="54">
        <v>26393</v>
      </c>
      <c r="E59" s="54">
        <v>19015.78</v>
      </c>
      <c r="F59" s="54">
        <f t="shared" si="1"/>
        <v>72.048573485393845</v>
      </c>
      <c r="G59" s="169">
        <v>19015.78</v>
      </c>
      <c r="H59" s="169">
        <v>19015.78</v>
      </c>
      <c r="I59" s="169">
        <v>0</v>
      </c>
      <c r="J59" s="169">
        <v>19015.78</v>
      </c>
      <c r="K59" s="169" t="s">
        <v>124</v>
      </c>
      <c r="L59" s="169" t="s">
        <v>124</v>
      </c>
      <c r="M59" s="169" t="s">
        <v>124</v>
      </c>
      <c r="N59" s="54" t="s">
        <v>124</v>
      </c>
      <c r="O59" s="54" t="s">
        <v>124</v>
      </c>
      <c r="P59" s="169">
        <v>0</v>
      </c>
      <c r="Q59" s="169" t="s">
        <v>124</v>
      </c>
      <c r="R59" s="177" t="s">
        <v>124</v>
      </c>
      <c r="S59" s="54" t="s">
        <v>124</v>
      </c>
    </row>
    <row r="60" spans="1:19" ht="14.25" customHeight="1">
      <c r="A60" s="50"/>
      <c r="B60" s="50" t="s">
        <v>188</v>
      </c>
      <c r="C60" s="52" t="s">
        <v>130</v>
      </c>
      <c r="D60" s="54">
        <v>27148</v>
      </c>
      <c r="E60" s="54">
        <v>20040</v>
      </c>
      <c r="F60" s="54">
        <f t="shared" si="1"/>
        <v>73.81759245616621</v>
      </c>
      <c r="G60" s="169">
        <v>20040</v>
      </c>
      <c r="H60" s="169">
        <v>540</v>
      </c>
      <c r="I60" s="169">
        <v>540</v>
      </c>
      <c r="J60" s="169">
        <v>0</v>
      </c>
      <c r="K60" s="169">
        <v>19500</v>
      </c>
      <c r="L60" s="169" t="s">
        <v>124</v>
      </c>
      <c r="M60" s="169" t="s">
        <v>124</v>
      </c>
      <c r="N60" s="54" t="s">
        <v>124</v>
      </c>
      <c r="O60" s="54" t="s">
        <v>124</v>
      </c>
      <c r="P60" s="169">
        <v>0</v>
      </c>
      <c r="Q60" s="169" t="s">
        <v>124</v>
      </c>
      <c r="R60" s="177" t="s">
        <v>124</v>
      </c>
      <c r="S60" s="54" t="s">
        <v>124</v>
      </c>
    </row>
    <row r="61" spans="1:19" s="7" customFormat="1" ht="14.25" customHeight="1">
      <c r="A61" s="158" t="s">
        <v>72</v>
      </c>
      <c r="B61" s="158"/>
      <c r="C61" s="159" t="s">
        <v>73</v>
      </c>
      <c r="D61" s="160">
        <f>SUM(D62:D66)</f>
        <v>230045.21000000002</v>
      </c>
      <c r="E61" s="160">
        <f>SUM(E62:E66)</f>
        <v>176729.21</v>
      </c>
      <c r="F61" s="160">
        <f t="shared" si="1"/>
        <v>76.823686091964262</v>
      </c>
      <c r="G61" s="168">
        <f>SUM(G62:G66)</f>
        <v>78729.2</v>
      </c>
      <c r="H61" s="168">
        <f>SUM(H62:H66)</f>
        <v>76224.2</v>
      </c>
      <c r="I61" s="168">
        <f t="shared" ref="I61:J61" si="8">SUM(I62:I66)</f>
        <v>15006.66</v>
      </c>
      <c r="J61" s="168">
        <f t="shared" si="8"/>
        <v>61217.539999999994</v>
      </c>
      <c r="K61" s="168">
        <f t="shared" ref="K61" si="9">SUM(K62:K66)</f>
        <v>2505</v>
      </c>
      <c r="L61" s="168" t="s">
        <v>124</v>
      </c>
      <c r="M61" s="168" t="s">
        <v>124</v>
      </c>
      <c r="N61" s="160" t="s">
        <v>124</v>
      </c>
      <c r="O61" s="160" t="s">
        <v>124</v>
      </c>
      <c r="P61" s="168">
        <f>SUM(P62:P66)</f>
        <v>98000.01</v>
      </c>
      <c r="Q61" s="168">
        <f t="shared" ref="Q61:R61" si="10">SUM(Q62:Q66)</f>
        <v>98000.01</v>
      </c>
      <c r="R61" s="168">
        <f t="shared" si="10"/>
        <v>0</v>
      </c>
      <c r="S61" s="160" t="s">
        <v>124</v>
      </c>
    </row>
    <row r="62" spans="1:19" ht="14.45" customHeight="1">
      <c r="A62" s="50"/>
      <c r="B62" s="50" t="s">
        <v>327</v>
      </c>
      <c r="C62" s="52" t="s">
        <v>328</v>
      </c>
      <c r="D62" s="54">
        <v>98001</v>
      </c>
      <c r="E62" s="54">
        <v>98000.01</v>
      </c>
      <c r="F62" s="54">
        <f t="shared" si="1"/>
        <v>99.998989806226461</v>
      </c>
      <c r="G62" s="169">
        <v>0</v>
      </c>
      <c r="H62" s="169" t="s">
        <v>124</v>
      </c>
      <c r="I62" s="169" t="s">
        <v>124</v>
      </c>
      <c r="J62" s="169" t="s">
        <v>124</v>
      </c>
      <c r="K62" s="169" t="s">
        <v>124</v>
      </c>
      <c r="L62" s="169" t="s">
        <v>124</v>
      </c>
      <c r="M62" s="169" t="s">
        <v>124</v>
      </c>
      <c r="N62" s="54" t="s">
        <v>124</v>
      </c>
      <c r="O62" s="54" t="s">
        <v>124</v>
      </c>
      <c r="P62" s="169">
        <v>98000.01</v>
      </c>
      <c r="Q62" s="169">
        <v>98000.01</v>
      </c>
      <c r="R62" s="177" t="s">
        <v>124</v>
      </c>
      <c r="S62" s="54" t="s">
        <v>124</v>
      </c>
    </row>
    <row r="63" spans="1:19" ht="14.25" customHeight="1">
      <c r="A63" s="50"/>
      <c r="B63" s="50" t="s">
        <v>189</v>
      </c>
      <c r="C63" s="52" t="s">
        <v>190</v>
      </c>
      <c r="D63" s="54">
        <v>13999</v>
      </c>
      <c r="E63" s="54">
        <v>12897.45</v>
      </c>
      <c r="F63" s="54">
        <f t="shared" si="1"/>
        <v>92.131223658832781</v>
      </c>
      <c r="G63" s="169">
        <v>12897.45</v>
      </c>
      <c r="H63" s="169">
        <v>12897.45</v>
      </c>
      <c r="I63" s="169" t="s">
        <v>124</v>
      </c>
      <c r="J63" s="169">
        <v>12897.45</v>
      </c>
      <c r="K63" s="169" t="s">
        <v>124</v>
      </c>
      <c r="L63" s="169" t="s">
        <v>124</v>
      </c>
      <c r="M63" s="169" t="s">
        <v>124</v>
      </c>
      <c r="N63" s="54" t="s">
        <v>124</v>
      </c>
      <c r="O63" s="54" t="s">
        <v>124</v>
      </c>
      <c r="P63" s="169">
        <v>0</v>
      </c>
      <c r="Q63" s="169" t="s">
        <v>124</v>
      </c>
      <c r="R63" s="177" t="s">
        <v>124</v>
      </c>
      <c r="S63" s="54" t="s">
        <v>124</v>
      </c>
    </row>
    <row r="64" spans="1:19" ht="14.25" customHeight="1">
      <c r="A64" s="50"/>
      <c r="B64" s="50" t="s">
        <v>191</v>
      </c>
      <c r="C64" s="52" t="s">
        <v>192</v>
      </c>
      <c r="D64" s="54">
        <v>7500</v>
      </c>
      <c r="E64" s="54">
        <v>3464.57</v>
      </c>
      <c r="F64" s="54">
        <f t="shared" si="1"/>
        <v>46.194266666666664</v>
      </c>
      <c r="G64" s="169">
        <v>3464.57</v>
      </c>
      <c r="H64" s="169">
        <v>3464.57</v>
      </c>
      <c r="I64" s="169" t="s">
        <v>124</v>
      </c>
      <c r="J64" s="169">
        <v>3464.57</v>
      </c>
      <c r="K64" s="169" t="s">
        <v>124</v>
      </c>
      <c r="L64" s="169" t="s">
        <v>124</v>
      </c>
      <c r="M64" s="169" t="s">
        <v>124</v>
      </c>
      <c r="N64" s="54" t="s">
        <v>124</v>
      </c>
      <c r="O64" s="54" t="s">
        <v>124</v>
      </c>
      <c r="P64" s="169">
        <v>0</v>
      </c>
      <c r="Q64" s="169" t="s">
        <v>124</v>
      </c>
      <c r="R64" s="177" t="s">
        <v>124</v>
      </c>
      <c r="S64" s="54" t="s">
        <v>124</v>
      </c>
    </row>
    <row r="65" spans="1:19" ht="14.25" customHeight="1">
      <c r="A65" s="50"/>
      <c r="B65" s="50" t="s">
        <v>193</v>
      </c>
      <c r="C65" s="52" t="s">
        <v>194</v>
      </c>
      <c r="D65" s="54">
        <v>109545.21</v>
      </c>
      <c r="E65" s="54">
        <v>61367.18</v>
      </c>
      <c r="F65" s="54">
        <f t="shared" si="1"/>
        <v>56.019957422145616</v>
      </c>
      <c r="G65" s="169">
        <v>61367.18</v>
      </c>
      <c r="H65" s="169">
        <v>59862.18</v>
      </c>
      <c r="I65" s="169">
        <v>15006.66</v>
      </c>
      <c r="J65" s="169">
        <v>44855.519999999997</v>
      </c>
      <c r="K65" s="169">
        <v>1505</v>
      </c>
      <c r="L65" s="169" t="s">
        <v>124</v>
      </c>
      <c r="M65" s="169" t="s">
        <v>124</v>
      </c>
      <c r="N65" s="54" t="s">
        <v>124</v>
      </c>
      <c r="O65" s="54" t="s">
        <v>124</v>
      </c>
      <c r="P65" s="169">
        <v>0</v>
      </c>
      <c r="Q65" s="169" t="s">
        <v>124</v>
      </c>
      <c r="R65" s="177" t="s">
        <v>124</v>
      </c>
      <c r="S65" s="54" t="s">
        <v>124</v>
      </c>
    </row>
    <row r="66" spans="1:19" s="7" customFormat="1" ht="14.25" customHeight="1">
      <c r="A66" s="50"/>
      <c r="B66" s="50" t="s">
        <v>195</v>
      </c>
      <c r="C66" s="52" t="s">
        <v>130</v>
      </c>
      <c r="D66" s="54">
        <v>1000</v>
      </c>
      <c r="E66" s="54">
        <v>1000</v>
      </c>
      <c r="F66" s="54">
        <f t="shared" si="1"/>
        <v>100</v>
      </c>
      <c r="G66" s="169">
        <v>1000</v>
      </c>
      <c r="H66" s="169">
        <v>0</v>
      </c>
      <c r="I66" s="169" t="s">
        <v>124</v>
      </c>
      <c r="J66" s="169" t="s">
        <v>124</v>
      </c>
      <c r="K66" s="169">
        <v>1000</v>
      </c>
      <c r="L66" s="169" t="s">
        <v>124</v>
      </c>
      <c r="M66" s="169" t="s">
        <v>124</v>
      </c>
      <c r="N66" s="54" t="s">
        <v>124</v>
      </c>
      <c r="O66" s="54" t="s">
        <v>124</v>
      </c>
      <c r="P66" s="169">
        <v>0</v>
      </c>
      <c r="Q66" s="169" t="s">
        <v>124</v>
      </c>
      <c r="R66" s="177" t="s">
        <v>124</v>
      </c>
      <c r="S66" s="54" t="s">
        <v>124</v>
      </c>
    </row>
    <row r="67" spans="1:19" s="7" customFormat="1" ht="14.25" customHeight="1">
      <c r="A67" s="158" t="s">
        <v>74</v>
      </c>
      <c r="B67" s="158"/>
      <c r="C67" s="159" t="s">
        <v>75</v>
      </c>
      <c r="D67" s="160">
        <f>SUM(D68:D81)</f>
        <v>3450361.7</v>
      </c>
      <c r="E67" s="160">
        <f>SUM(E68:E81)</f>
        <v>3149774.7300000004</v>
      </c>
      <c r="F67" s="160">
        <f t="shared" si="1"/>
        <v>91.288247548075901</v>
      </c>
      <c r="G67" s="168">
        <f>SUM(G68:G81)</f>
        <v>3149774.7300000004</v>
      </c>
      <c r="H67" s="168">
        <f>SUM(H68:H81)</f>
        <v>853344.74</v>
      </c>
      <c r="I67" s="168">
        <f t="shared" ref="I67:J67" si="11">SUM(I68:I81)</f>
        <v>532013.56999999995</v>
      </c>
      <c r="J67" s="168">
        <f t="shared" si="11"/>
        <v>321331.17</v>
      </c>
      <c r="K67" s="168">
        <f t="shared" ref="K67:L67" si="12">SUM(K68:K81)</f>
        <v>3500</v>
      </c>
      <c r="L67" s="168">
        <f t="shared" si="12"/>
        <v>2292929.9900000002</v>
      </c>
      <c r="M67" s="168" t="s">
        <v>124</v>
      </c>
      <c r="N67" s="160" t="s">
        <v>124</v>
      </c>
      <c r="O67" s="160" t="s">
        <v>124</v>
      </c>
      <c r="P67" s="168">
        <v>0</v>
      </c>
      <c r="Q67" s="168" t="s">
        <v>124</v>
      </c>
      <c r="R67" s="176" t="s">
        <v>124</v>
      </c>
      <c r="S67" s="160" t="s">
        <v>124</v>
      </c>
    </row>
    <row r="68" spans="1:19" ht="15" customHeight="1">
      <c r="A68" s="50"/>
      <c r="B68" s="50" t="s">
        <v>329</v>
      </c>
      <c r="C68" s="52" t="s">
        <v>330</v>
      </c>
      <c r="D68" s="54">
        <v>20000</v>
      </c>
      <c r="E68" s="54">
        <v>0</v>
      </c>
      <c r="F68" s="54">
        <f t="shared" si="1"/>
        <v>0</v>
      </c>
      <c r="G68" s="169">
        <v>0</v>
      </c>
      <c r="H68" s="169">
        <v>0</v>
      </c>
      <c r="I68" s="169" t="s">
        <v>124</v>
      </c>
      <c r="J68" s="169">
        <v>0</v>
      </c>
      <c r="K68" s="169" t="s">
        <v>124</v>
      </c>
      <c r="L68" s="169" t="s">
        <v>124</v>
      </c>
      <c r="M68" s="169" t="s">
        <v>124</v>
      </c>
      <c r="N68" s="54" t="s">
        <v>124</v>
      </c>
      <c r="O68" s="54" t="s">
        <v>124</v>
      </c>
      <c r="P68" s="169">
        <v>0</v>
      </c>
      <c r="Q68" s="169" t="s">
        <v>124</v>
      </c>
      <c r="R68" s="177" t="s">
        <v>124</v>
      </c>
      <c r="S68" s="54" t="s">
        <v>124</v>
      </c>
    </row>
    <row r="69" spans="1:19" ht="15" customHeight="1">
      <c r="A69" s="50"/>
      <c r="B69" s="50" t="s">
        <v>196</v>
      </c>
      <c r="C69" s="52" t="s">
        <v>197</v>
      </c>
      <c r="D69" s="54">
        <v>100000</v>
      </c>
      <c r="E69" s="54">
        <v>72009.78</v>
      </c>
      <c r="F69" s="54">
        <f t="shared" si="1"/>
        <v>72.009780000000006</v>
      </c>
      <c r="G69" s="169">
        <v>72009.78</v>
      </c>
      <c r="H69" s="169">
        <v>72009.78</v>
      </c>
      <c r="I69" s="169" t="s">
        <v>124</v>
      </c>
      <c r="J69" s="169">
        <v>72009.78</v>
      </c>
      <c r="K69" s="169" t="s">
        <v>124</v>
      </c>
      <c r="L69" s="169" t="s">
        <v>124</v>
      </c>
      <c r="M69" s="169" t="s">
        <v>124</v>
      </c>
      <c r="N69" s="54" t="s">
        <v>124</v>
      </c>
      <c r="O69" s="54" t="s">
        <v>124</v>
      </c>
      <c r="P69" s="169">
        <v>0</v>
      </c>
      <c r="Q69" s="169" t="s">
        <v>124</v>
      </c>
      <c r="R69" s="177" t="s">
        <v>124</v>
      </c>
      <c r="S69" s="54" t="s">
        <v>124</v>
      </c>
    </row>
    <row r="70" spans="1:19" ht="14.25" customHeight="1">
      <c r="A70" s="50"/>
      <c r="B70" s="50" t="s">
        <v>319</v>
      </c>
      <c r="C70" s="52" t="s">
        <v>331</v>
      </c>
      <c r="D70" s="54">
        <v>3500</v>
      </c>
      <c r="E70" s="54">
        <v>3500</v>
      </c>
      <c r="F70" s="54">
        <f t="shared" si="1"/>
        <v>100</v>
      </c>
      <c r="G70" s="169">
        <v>3500</v>
      </c>
      <c r="H70" s="169">
        <v>0</v>
      </c>
      <c r="I70" s="169" t="s">
        <v>124</v>
      </c>
      <c r="J70" s="169">
        <v>0</v>
      </c>
      <c r="K70" s="169">
        <v>3500</v>
      </c>
      <c r="L70" s="169" t="s">
        <v>124</v>
      </c>
      <c r="M70" s="169" t="s">
        <v>124</v>
      </c>
      <c r="N70" s="54" t="s">
        <v>124</v>
      </c>
      <c r="O70" s="54" t="s">
        <v>124</v>
      </c>
      <c r="P70" s="169">
        <v>0</v>
      </c>
      <c r="Q70" s="169" t="s">
        <v>124</v>
      </c>
      <c r="R70" s="177" t="s">
        <v>124</v>
      </c>
      <c r="S70" s="54" t="s">
        <v>124</v>
      </c>
    </row>
    <row r="71" spans="1:19" ht="14.25" customHeight="1">
      <c r="A71" s="50"/>
      <c r="B71" s="50" t="s">
        <v>332</v>
      </c>
      <c r="C71" s="52" t="s">
        <v>333</v>
      </c>
      <c r="D71" s="54">
        <v>50000</v>
      </c>
      <c r="E71" s="54">
        <v>12286.02</v>
      </c>
      <c r="F71" s="54">
        <f t="shared" si="1"/>
        <v>24.572040000000001</v>
      </c>
      <c r="G71" s="169">
        <v>12286.02</v>
      </c>
      <c r="H71" s="169">
        <v>12286.02</v>
      </c>
      <c r="I71" s="169" t="s">
        <v>124</v>
      </c>
      <c r="J71" s="169">
        <v>12286.02</v>
      </c>
      <c r="K71" s="169" t="s">
        <v>124</v>
      </c>
      <c r="L71" s="169" t="s">
        <v>124</v>
      </c>
      <c r="M71" s="169" t="s">
        <v>124</v>
      </c>
      <c r="N71" s="54" t="s">
        <v>124</v>
      </c>
      <c r="O71" s="54" t="s">
        <v>124</v>
      </c>
      <c r="P71" s="169">
        <v>0</v>
      </c>
      <c r="Q71" s="169" t="s">
        <v>124</v>
      </c>
      <c r="R71" s="177" t="s">
        <v>124</v>
      </c>
      <c r="S71" s="54" t="s">
        <v>124</v>
      </c>
    </row>
    <row r="72" spans="1:19" ht="15.75" customHeight="1">
      <c r="A72" s="50"/>
      <c r="B72" s="50" t="s">
        <v>334</v>
      </c>
      <c r="C72" s="52" t="s">
        <v>335</v>
      </c>
      <c r="D72" s="54">
        <v>7000</v>
      </c>
      <c r="E72" s="54">
        <v>2635.09</v>
      </c>
      <c r="F72" s="54">
        <f t="shared" si="1"/>
        <v>37.64414285714286</v>
      </c>
      <c r="G72" s="169">
        <v>2635.09</v>
      </c>
      <c r="H72" s="169">
        <v>2635.09</v>
      </c>
      <c r="I72" s="169" t="s">
        <v>124</v>
      </c>
      <c r="J72" s="169">
        <v>2635.09</v>
      </c>
      <c r="K72" s="169" t="s">
        <v>124</v>
      </c>
      <c r="L72" s="169" t="s">
        <v>124</v>
      </c>
      <c r="M72" s="169" t="s">
        <v>124</v>
      </c>
      <c r="N72" s="54" t="s">
        <v>124</v>
      </c>
      <c r="O72" s="54" t="s">
        <v>124</v>
      </c>
      <c r="P72" s="169">
        <v>0</v>
      </c>
      <c r="Q72" s="169" t="s">
        <v>124</v>
      </c>
      <c r="R72" s="177" t="s">
        <v>124</v>
      </c>
      <c r="S72" s="54" t="s">
        <v>124</v>
      </c>
    </row>
    <row r="73" spans="1:19" ht="15.75" customHeight="1">
      <c r="A73" s="50"/>
      <c r="B73" s="50" t="s">
        <v>411</v>
      </c>
      <c r="C73" s="52" t="s">
        <v>412</v>
      </c>
      <c r="D73" s="54">
        <v>10000</v>
      </c>
      <c r="E73" s="54">
        <v>986.8</v>
      </c>
      <c r="F73" s="54">
        <f t="shared" si="1"/>
        <v>9.8679999999999986</v>
      </c>
      <c r="G73" s="169">
        <v>986.8</v>
      </c>
      <c r="H73" s="169">
        <v>986.8</v>
      </c>
      <c r="I73" s="169">
        <v>0</v>
      </c>
      <c r="J73" s="169">
        <v>986.8</v>
      </c>
      <c r="K73" s="169">
        <v>0</v>
      </c>
      <c r="L73" s="169"/>
      <c r="M73" s="169"/>
      <c r="N73" s="54"/>
      <c r="O73" s="54"/>
      <c r="P73" s="169">
        <v>0</v>
      </c>
      <c r="Q73" s="169">
        <v>0</v>
      </c>
      <c r="R73" s="177">
        <v>0</v>
      </c>
      <c r="S73" s="54"/>
    </row>
    <row r="74" spans="1:19" ht="48" customHeight="1">
      <c r="A74" s="50"/>
      <c r="B74" s="50" t="s">
        <v>198</v>
      </c>
      <c r="C74" s="52" t="s">
        <v>362</v>
      </c>
      <c r="D74" s="54">
        <v>1965300</v>
      </c>
      <c r="E74" s="54">
        <v>1904413.04</v>
      </c>
      <c r="F74" s="54">
        <f t="shared" si="1"/>
        <v>96.901899964382039</v>
      </c>
      <c r="G74" s="169">
        <v>1904413.04</v>
      </c>
      <c r="H74" s="169">
        <v>125193.34</v>
      </c>
      <c r="I74" s="169">
        <v>113650.74</v>
      </c>
      <c r="J74" s="169">
        <v>11542.6</v>
      </c>
      <c r="K74" s="169" t="s">
        <v>124</v>
      </c>
      <c r="L74" s="169">
        <v>1779219.7</v>
      </c>
      <c r="M74" s="169" t="s">
        <v>124</v>
      </c>
      <c r="N74" s="54" t="s">
        <v>124</v>
      </c>
      <c r="O74" s="54" t="s">
        <v>124</v>
      </c>
      <c r="P74" s="169">
        <v>0</v>
      </c>
      <c r="Q74" s="169" t="s">
        <v>124</v>
      </c>
      <c r="R74" s="177" t="s">
        <v>124</v>
      </c>
      <c r="S74" s="54" t="s">
        <v>124</v>
      </c>
    </row>
    <row r="75" spans="1:19" ht="77.25" customHeight="1">
      <c r="A75" s="50"/>
      <c r="B75" s="50" t="s">
        <v>199</v>
      </c>
      <c r="C75" s="52" t="s">
        <v>366</v>
      </c>
      <c r="D75" s="54">
        <v>47731</v>
      </c>
      <c r="E75" s="54">
        <v>37828.18</v>
      </c>
      <c r="F75" s="54">
        <f t="shared" si="1"/>
        <v>79.252854538978852</v>
      </c>
      <c r="G75" s="169">
        <v>37828.18</v>
      </c>
      <c r="H75" s="169">
        <v>37828.18</v>
      </c>
      <c r="I75" s="169">
        <v>0</v>
      </c>
      <c r="J75" s="169">
        <v>37828.18</v>
      </c>
      <c r="K75" s="169" t="s">
        <v>124</v>
      </c>
      <c r="L75" s="169" t="s">
        <v>124</v>
      </c>
      <c r="M75" s="169" t="s">
        <v>124</v>
      </c>
      <c r="N75" s="54" t="s">
        <v>124</v>
      </c>
      <c r="O75" s="54" t="s">
        <v>124</v>
      </c>
      <c r="P75" s="169">
        <v>0</v>
      </c>
      <c r="Q75" s="169" t="s">
        <v>124</v>
      </c>
      <c r="R75" s="177" t="s">
        <v>124</v>
      </c>
      <c r="S75" s="54" t="s">
        <v>124</v>
      </c>
    </row>
    <row r="76" spans="1:19" ht="32.25" customHeight="1">
      <c r="A76" s="50"/>
      <c r="B76" s="50" t="s">
        <v>201</v>
      </c>
      <c r="C76" s="52" t="s">
        <v>202</v>
      </c>
      <c r="D76" s="54">
        <v>192000</v>
      </c>
      <c r="E76" s="54">
        <v>172147.3</v>
      </c>
      <c r="F76" s="54">
        <f t="shared" si="1"/>
        <v>89.660052083333326</v>
      </c>
      <c r="G76" s="169">
        <v>172147.3</v>
      </c>
      <c r="H76" s="169">
        <v>0</v>
      </c>
      <c r="I76" s="169">
        <v>0</v>
      </c>
      <c r="J76" s="169">
        <v>0</v>
      </c>
      <c r="K76" s="169" t="s">
        <v>124</v>
      </c>
      <c r="L76" s="169">
        <v>172147.3</v>
      </c>
      <c r="M76" s="169" t="s">
        <v>124</v>
      </c>
      <c r="N76" s="54" t="s">
        <v>124</v>
      </c>
      <c r="O76" s="54" t="s">
        <v>124</v>
      </c>
      <c r="P76" s="169">
        <v>0</v>
      </c>
      <c r="Q76" s="169" t="s">
        <v>124</v>
      </c>
      <c r="R76" s="177" t="s">
        <v>124</v>
      </c>
      <c r="S76" s="54" t="s">
        <v>124</v>
      </c>
    </row>
    <row r="77" spans="1:19" s="7" customFormat="1" ht="14.45" customHeight="1">
      <c r="A77" s="50"/>
      <c r="B77" s="50" t="s">
        <v>203</v>
      </c>
      <c r="C77" s="52" t="s">
        <v>204</v>
      </c>
      <c r="D77" s="54">
        <v>47000</v>
      </c>
      <c r="E77" s="54">
        <v>27391.62</v>
      </c>
      <c r="F77" s="54">
        <f t="shared" si="1"/>
        <v>58.280042553191493</v>
      </c>
      <c r="G77" s="169">
        <v>27391.62</v>
      </c>
      <c r="H77" s="169">
        <v>0</v>
      </c>
      <c r="I77" s="169">
        <v>0</v>
      </c>
      <c r="J77" s="169">
        <v>0</v>
      </c>
      <c r="K77" s="169" t="s">
        <v>124</v>
      </c>
      <c r="L77" s="169">
        <v>27391.62</v>
      </c>
      <c r="M77" s="169" t="s">
        <v>124</v>
      </c>
      <c r="N77" s="54" t="s">
        <v>124</v>
      </c>
      <c r="O77" s="54" t="s">
        <v>124</v>
      </c>
      <c r="P77" s="169">
        <v>0</v>
      </c>
      <c r="Q77" s="169" t="s">
        <v>124</v>
      </c>
      <c r="R77" s="177" t="s">
        <v>124</v>
      </c>
      <c r="S77" s="54" t="s">
        <v>124</v>
      </c>
    </row>
    <row r="78" spans="1:19" ht="14.25" customHeight="1">
      <c r="A78" s="50"/>
      <c r="B78" s="50" t="s">
        <v>205</v>
      </c>
      <c r="C78" s="52" t="s">
        <v>206</v>
      </c>
      <c r="D78" s="54">
        <v>303316</v>
      </c>
      <c r="E78" s="54">
        <v>232448.86</v>
      </c>
      <c r="F78" s="54">
        <f t="shared" ref="F78:F103" si="13">(E78/D78)*100</f>
        <v>76.635871500349467</v>
      </c>
      <c r="G78" s="169">
        <v>232448.86</v>
      </c>
      <c r="H78" s="169">
        <v>0</v>
      </c>
      <c r="I78" s="169">
        <v>0</v>
      </c>
      <c r="J78" s="169">
        <v>0</v>
      </c>
      <c r="K78" s="169" t="s">
        <v>124</v>
      </c>
      <c r="L78" s="169">
        <v>232448.86</v>
      </c>
      <c r="M78" s="169" t="s">
        <v>124</v>
      </c>
      <c r="N78" s="54" t="s">
        <v>124</v>
      </c>
      <c r="O78" s="54" t="s">
        <v>124</v>
      </c>
      <c r="P78" s="169">
        <v>0</v>
      </c>
      <c r="Q78" s="169" t="s">
        <v>124</v>
      </c>
      <c r="R78" s="177" t="s">
        <v>124</v>
      </c>
      <c r="S78" s="54" t="s">
        <v>124</v>
      </c>
    </row>
    <row r="79" spans="1:19" s="7" customFormat="1" ht="14.25" customHeight="1">
      <c r="A79" s="50"/>
      <c r="B79" s="50" t="s">
        <v>207</v>
      </c>
      <c r="C79" s="52" t="s">
        <v>208</v>
      </c>
      <c r="D79" s="54">
        <v>365920</v>
      </c>
      <c r="E79" s="54">
        <v>348205.97</v>
      </c>
      <c r="F79" s="54">
        <f t="shared" si="13"/>
        <v>95.159042960209874</v>
      </c>
      <c r="G79" s="169">
        <v>348205.97</v>
      </c>
      <c r="H79" s="169">
        <f>I79+J79</f>
        <v>347814.77</v>
      </c>
      <c r="I79" s="169">
        <v>309532.13</v>
      </c>
      <c r="J79" s="169">
        <v>38282.639999999999</v>
      </c>
      <c r="K79" s="169" t="s">
        <v>124</v>
      </c>
      <c r="L79" s="169">
        <v>391.2</v>
      </c>
      <c r="M79" s="169" t="s">
        <v>124</v>
      </c>
      <c r="N79" s="54" t="s">
        <v>124</v>
      </c>
      <c r="O79" s="54" t="s">
        <v>124</v>
      </c>
      <c r="P79" s="169">
        <v>0</v>
      </c>
      <c r="Q79" s="169" t="s">
        <v>124</v>
      </c>
      <c r="R79" s="177" t="s">
        <v>124</v>
      </c>
      <c r="S79" s="54" t="s">
        <v>124</v>
      </c>
    </row>
    <row r="80" spans="1:19" ht="14.25" customHeight="1">
      <c r="A80" s="50"/>
      <c r="B80" s="50" t="s">
        <v>209</v>
      </c>
      <c r="C80" s="52" t="s">
        <v>210</v>
      </c>
      <c r="D80" s="54">
        <v>115900</v>
      </c>
      <c r="E80" s="54">
        <v>114363.35</v>
      </c>
      <c r="F80" s="54">
        <f t="shared" si="13"/>
        <v>98.674158757549606</v>
      </c>
      <c r="G80" s="169">
        <v>114363.35</v>
      </c>
      <c r="H80" s="169">
        <v>113334.75</v>
      </c>
      <c r="I80" s="169">
        <v>108830.7</v>
      </c>
      <c r="J80" s="169">
        <v>4504.05</v>
      </c>
      <c r="K80" s="169" t="s">
        <v>124</v>
      </c>
      <c r="L80" s="169">
        <v>1028.5999999999999</v>
      </c>
      <c r="M80" s="169" t="s">
        <v>124</v>
      </c>
      <c r="N80" s="54" t="s">
        <v>124</v>
      </c>
      <c r="O80" s="54" t="s">
        <v>124</v>
      </c>
      <c r="P80" s="169">
        <v>0</v>
      </c>
      <c r="Q80" s="169" t="s">
        <v>124</v>
      </c>
      <c r="R80" s="177" t="s">
        <v>124</v>
      </c>
      <c r="S80" s="54" t="s">
        <v>124</v>
      </c>
    </row>
    <row r="81" spans="1:19" ht="14.25" customHeight="1">
      <c r="A81" s="50"/>
      <c r="B81" s="50" t="s">
        <v>211</v>
      </c>
      <c r="C81" s="52" t="s">
        <v>130</v>
      </c>
      <c r="D81" s="54">
        <v>222694.7</v>
      </c>
      <c r="E81" s="54">
        <v>221558.72</v>
      </c>
      <c r="F81" s="54">
        <f t="shared" si="13"/>
        <v>99.489893562801441</v>
      </c>
      <c r="G81" s="169">
        <v>221558.72</v>
      </c>
      <c r="H81" s="169">
        <v>141256.01</v>
      </c>
      <c r="I81" s="169">
        <v>0</v>
      </c>
      <c r="J81" s="169">
        <v>141256.01</v>
      </c>
      <c r="K81" s="169" t="s">
        <v>124</v>
      </c>
      <c r="L81" s="169">
        <v>80302.710000000006</v>
      </c>
      <c r="M81" s="169" t="s">
        <v>124</v>
      </c>
      <c r="N81" s="54" t="s">
        <v>124</v>
      </c>
      <c r="O81" s="54" t="s">
        <v>124</v>
      </c>
      <c r="P81" s="169">
        <v>0</v>
      </c>
      <c r="Q81" s="169" t="s">
        <v>124</v>
      </c>
      <c r="R81" s="177" t="s">
        <v>124</v>
      </c>
      <c r="S81" s="54" t="s">
        <v>124</v>
      </c>
    </row>
    <row r="82" spans="1:19" s="7" customFormat="1" ht="14.25" customHeight="1">
      <c r="A82" s="158" t="s">
        <v>80</v>
      </c>
      <c r="B82" s="158"/>
      <c r="C82" s="159" t="s">
        <v>81</v>
      </c>
      <c r="D82" s="160">
        <f>D83</f>
        <v>730608</v>
      </c>
      <c r="E82" s="160">
        <f>E83</f>
        <v>702229.35</v>
      </c>
      <c r="F82" s="160">
        <f t="shared" si="13"/>
        <v>96.115748800998617</v>
      </c>
      <c r="G82" s="168">
        <f>G83</f>
        <v>692343.74</v>
      </c>
      <c r="H82" s="168">
        <f>H83</f>
        <v>0</v>
      </c>
      <c r="I82" s="168" t="s">
        <v>124</v>
      </c>
      <c r="J82" s="168" t="s">
        <v>124</v>
      </c>
      <c r="K82" s="168" t="s">
        <v>124</v>
      </c>
      <c r="L82" s="168" t="s">
        <v>124</v>
      </c>
      <c r="M82" s="168">
        <f>M83</f>
        <v>692343.74</v>
      </c>
      <c r="N82" s="160" t="s">
        <v>124</v>
      </c>
      <c r="O82" s="160" t="s">
        <v>124</v>
      </c>
      <c r="P82" s="168">
        <f>P83</f>
        <v>9885.61</v>
      </c>
      <c r="Q82" s="168">
        <f>Q83</f>
        <v>9885.61</v>
      </c>
      <c r="R82" s="168">
        <f>R83</f>
        <v>9885.61</v>
      </c>
      <c r="S82" s="55" t="s">
        <v>124</v>
      </c>
    </row>
    <row r="83" spans="1:19" ht="14.25" customHeight="1">
      <c r="A83" s="50"/>
      <c r="B83" s="50" t="s">
        <v>212</v>
      </c>
      <c r="C83" s="52" t="s">
        <v>130</v>
      </c>
      <c r="D83" s="54">
        <v>730608</v>
      </c>
      <c r="E83" s="54">
        <v>702229.35</v>
      </c>
      <c r="F83" s="54">
        <f t="shared" si="13"/>
        <v>96.115748800998617</v>
      </c>
      <c r="G83" s="169">
        <v>692343.74</v>
      </c>
      <c r="H83" s="169">
        <v>0</v>
      </c>
      <c r="I83" s="169" t="s">
        <v>124</v>
      </c>
      <c r="J83" s="169" t="s">
        <v>124</v>
      </c>
      <c r="K83" s="169" t="s">
        <v>124</v>
      </c>
      <c r="L83" s="169" t="s">
        <v>124</v>
      </c>
      <c r="M83" s="169">
        <v>692343.74</v>
      </c>
      <c r="N83" s="54" t="s">
        <v>124</v>
      </c>
      <c r="O83" s="54" t="s">
        <v>124</v>
      </c>
      <c r="P83" s="169">
        <v>9885.61</v>
      </c>
      <c r="Q83" s="169">
        <v>9885.61</v>
      </c>
      <c r="R83" s="169">
        <v>9885.61</v>
      </c>
      <c r="S83" s="54" t="s">
        <v>124</v>
      </c>
    </row>
    <row r="84" spans="1:19" s="7" customFormat="1" ht="14.25" customHeight="1">
      <c r="A84" s="158" t="s">
        <v>213</v>
      </c>
      <c r="B84" s="158"/>
      <c r="C84" s="159" t="s">
        <v>214</v>
      </c>
      <c r="D84" s="160">
        <f>SUM(D85:D86)</f>
        <v>225509</v>
      </c>
      <c r="E84" s="160">
        <f>SUM(E85:E86)</f>
        <v>189037.8</v>
      </c>
      <c r="F84" s="160">
        <f t="shared" si="13"/>
        <v>83.827164326035756</v>
      </c>
      <c r="G84" s="168">
        <f>SUM(G85:G86)</f>
        <v>189037.8</v>
      </c>
      <c r="H84" s="168">
        <f>SUM(H85:H86)</f>
        <v>104599.6</v>
      </c>
      <c r="I84" s="168">
        <f>SUM(I85:I86)</f>
        <v>98839.6</v>
      </c>
      <c r="J84" s="168">
        <f>SUM(J85:J86)</f>
        <v>5760</v>
      </c>
      <c r="K84" s="168" t="s">
        <v>124</v>
      </c>
      <c r="L84" s="168">
        <f>SUM(L85:L86)</f>
        <v>84438.2</v>
      </c>
      <c r="M84" s="168" t="s">
        <v>124</v>
      </c>
      <c r="N84" s="160" t="s">
        <v>124</v>
      </c>
      <c r="O84" s="160" t="s">
        <v>124</v>
      </c>
      <c r="P84" s="168" t="s">
        <v>124</v>
      </c>
      <c r="Q84" s="168" t="s">
        <v>124</v>
      </c>
      <c r="R84" s="176" t="s">
        <v>124</v>
      </c>
      <c r="S84" s="160" t="s">
        <v>124</v>
      </c>
    </row>
    <row r="85" spans="1:19" ht="14.25" customHeight="1">
      <c r="A85" s="50"/>
      <c r="B85" s="50" t="s">
        <v>215</v>
      </c>
      <c r="C85" s="52" t="s">
        <v>216</v>
      </c>
      <c r="D85" s="54">
        <v>116399</v>
      </c>
      <c r="E85" s="54">
        <v>110652.8</v>
      </c>
      <c r="F85" s="54">
        <f t="shared" si="13"/>
        <v>95.0633596508561</v>
      </c>
      <c r="G85" s="169">
        <v>110652.8</v>
      </c>
      <c r="H85" s="169">
        <v>104599.6</v>
      </c>
      <c r="I85" s="169">
        <v>98839.6</v>
      </c>
      <c r="J85" s="169">
        <v>5760</v>
      </c>
      <c r="K85" s="169" t="s">
        <v>124</v>
      </c>
      <c r="L85" s="169">
        <v>6053.2</v>
      </c>
      <c r="M85" s="169" t="s">
        <v>124</v>
      </c>
      <c r="N85" s="54" t="s">
        <v>124</v>
      </c>
      <c r="O85" s="54" t="s">
        <v>124</v>
      </c>
      <c r="P85" s="169" t="s">
        <v>124</v>
      </c>
      <c r="Q85" s="169" t="s">
        <v>124</v>
      </c>
      <c r="R85" s="177" t="s">
        <v>124</v>
      </c>
      <c r="S85" s="54" t="s">
        <v>124</v>
      </c>
    </row>
    <row r="86" spans="1:19" ht="16.5" customHeight="1">
      <c r="A86" s="50"/>
      <c r="B86" s="50" t="s">
        <v>217</v>
      </c>
      <c r="C86" s="52" t="s">
        <v>218</v>
      </c>
      <c r="D86" s="54">
        <v>109110</v>
      </c>
      <c r="E86" s="54">
        <v>78385</v>
      </c>
      <c r="F86" s="54">
        <f t="shared" si="13"/>
        <v>71.840344606360546</v>
      </c>
      <c r="G86" s="169">
        <v>78385</v>
      </c>
      <c r="H86" s="169">
        <v>0</v>
      </c>
      <c r="I86" s="169">
        <v>0</v>
      </c>
      <c r="J86" s="169">
        <v>0</v>
      </c>
      <c r="K86" s="169" t="s">
        <v>124</v>
      </c>
      <c r="L86" s="169">
        <v>78385</v>
      </c>
      <c r="M86" s="169" t="s">
        <v>124</v>
      </c>
      <c r="N86" s="54" t="s">
        <v>124</v>
      </c>
      <c r="O86" s="54" t="s">
        <v>124</v>
      </c>
      <c r="P86" s="169" t="s">
        <v>124</v>
      </c>
      <c r="Q86" s="169" t="s">
        <v>124</v>
      </c>
      <c r="R86" s="177" t="s">
        <v>124</v>
      </c>
      <c r="S86" s="54" t="s">
        <v>124</v>
      </c>
    </row>
    <row r="87" spans="1:19" s="7" customFormat="1" ht="14.25" customHeight="1">
      <c r="A87" s="158" t="s">
        <v>83</v>
      </c>
      <c r="B87" s="158"/>
      <c r="C87" s="159" t="s">
        <v>84</v>
      </c>
      <c r="D87" s="160">
        <f>SUM(D88:D94)</f>
        <v>2156464.94</v>
      </c>
      <c r="E87" s="160">
        <f>SUM(E88:E94)</f>
        <v>1746638.34</v>
      </c>
      <c r="F87" s="160">
        <f t="shared" si="13"/>
        <v>80.995443403777301</v>
      </c>
      <c r="G87" s="168">
        <f>SUM(G88:G94)</f>
        <v>645507.57999999996</v>
      </c>
      <c r="H87" s="168">
        <f>SUM(H88:H94)</f>
        <v>641113.80000000005</v>
      </c>
      <c r="I87" s="168">
        <f t="shared" ref="I87:J87" si="14">SUM(I88:I94)</f>
        <v>186753.06</v>
      </c>
      <c r="J87" s="168">
        <f t="shared" si="14"/>
        <v>454360.74</v>
      </c>
      <c r="K87" s="168">
        <f t="shared" ref="K87:L87" si="15">SUM(K88:K94)</f>
        <v>0</v>
      </c>
      <c r="L87" s="168">
        <f t="shared" si="15"/>
        <v>4393.78</v>
      </c>
      <c r="M87" s="168" t="s">
        <v>124</v>
      </c>
      <c r="N87" s="160" t="s">
        <v>124</v>
      </c>
      <c r="O87" s="160" t="s">
        <v>124</v>
      </c>
      <c r="P87" s="168">
        <f>SUM(P88:P94)</f>
        <v>1101130.76</v>
      </c>
      <c r="Q87" s="168">
        <f>SUM(Q88:Q94)</f>
        <v>1101130.76</v>
      </c>
      <c r="R87" s="176" t="s">
        <v>124</v>
      </c>
      <c r="S87" s="160" t="s">
        <v>124</v>
      </c>
    </row>
    <row r="88" spans="1:19" s="7" customFormat="1" ht="14.25" customHeight="1">
      <c r="A88" s="50"/>
      <c r="B88" s="50" t="s">
        <v>219</v>
      </c>
      <c r="C88" s="52" t="s">
        <v>220</v>
      </c>
      <c r="D88" s="54">
        <v>1025500</v>
      </c>
      <c r="E88" s="54">
        <v>799031.11</v>
      </c>
      <c r="F88" s="54">
        <f t="shared" si="13"/>
        <v>77.916246708922472</v>
      </c>
      <c r="G88" s="169">
        <v>129118.24</v>
      </c>
      <c r="H88" s="169">
        <v>129118.24</v>
      </c>
      <c r="I88" s="169">
        <v>0</v>
      </c>
      <c r="J88" s="169">
        <v>129118.24</v>
      </c>
      <c r="K88" s="169" t="s">
        <v>124</v>
      </c>
      <c r="L88" s="169" t="s">
        <v>124</v>
      </c>
      <c r="M88" s="169" t="s">
        <v>124</v>
      </c>
      <c r="N88" s="54" t="s">
        <v>124</v>
      </c>
      <c r="O88" s="54" t="s">
        <v>124</v>
      </c>
      <c r="P88" s="169">
        <v>669912.87</v>
      </c>
      <c r="Q88" s="169">
        <v>669912.87</v>
      </c>
      <c r="R88" s="177" t="s">
        <v>124</v>
      </c>
      <c r="S88" s="54" t="s">
        <v>124</v>
      </c>
    </row>
    <row r="89" spans="1:19" ht="14.25" customHeight="1">
      <c r="A89" s="50"/>
      <c r="B89" s="50" t="s">
        <v>336</v>
      </c>
      <c r="C89" s="52" t="s">
        <v>337</v>
      </c>
      <c r="D89" s="54">
        <v>83885</v>
      </c>
      <c r="E89" s="54">
        <v>39976.629999999997</v>
      </c>
      <c r="F89" s="54">
        <f t="shared" si="13"/>
        <v>47.656470167491207</v>
      </c>
      <c r="G89" s="169">
        <v>39976.629999999997</v>
      </c>
      <c r="H89" s="169">
        <v>39976.629999999997</v>
      </c>
      <c r="I89" s="169">
        <v>0</v>
      </c>
      <c r="J89" s="169">
        <v>39976.629999999997</v>
      </c>
      <c r="K89" s="169" t="s">
        <v>124</v>
      </c>
      <c r="L89" s="169" t="s">
        <v>124</v>
      </c>
      <c r="M89" s="169" t="s">
        <v>124</v>
      </c>
      <c r="N89" s="54" t="s">
        <v>124</v>
      </c>
      <c r="O89" s="54" t="s">
        <v>124</v>
      </c>
      <c r="P89" s="169">
        <v>0</v>
      </c>
      <c r="Q89" s="169" t="s">
        <v>124</v>
      </c>
      <c r="R89" s="177" t="s">
        <v>124</v>
      </c>
      <c r="S89" s="54" t="s">
        <v>124</v>
      </c>
    </row>
    <row r="90" spans="1:19" ht="14.25" customHeight="1">
      <c r="A90" s="50"/>
      <c r="B90" s="50" t="s">
        <v>221</v>
      </c>
      <c r="C90" s="52" t="s">
        <v>222</v>
      </c>
      <c r="D90" s="54">
        <v>265266</v>
      </c>
      <c r="E90" s="54">
        <v>232268.56</v>
      </c>
      <c r="F90" s="54">
        <f t="shared" si="13"/>
        <v>87.560622167937083</v>
      </c>
      <c r="G90" s="169">
        <v>232268.56</v>
      </c>
      <c r="H90" s="169">
        <v>227874.78</v>
      </c>
      <c r="I90" s="169">
        <v>137654.6</v>
      </c>
      <c r="J90" s="169">
        <v>90220.18</v>
      </c>
      <c r="K90" s="169" t="s">
        <v>124</v>
      </c>
      <c r="L90" s="169">
        <v>4393.78</v>
      </c>
      <c r="M90" s="169" t="s">
        <v>124</v>
      </c>
      <c r="N90" s="54" t="s">
        <v>124</v>
      </c>
      <c r="O90" s="54" t="s">
        <v>124</v>
      </c>
      <c r="P90" s="169">
        <v>0</v>
      </c>
      <c r="Q90" s="169" t="s">
        <v>124</v>
      </c>
      <c r="R90" s="177" t="s">
        <v>124</v>
      </c>
      <c r="S90" s="54" t="s">
        <v>124</v>
      </c>
    </row>
    <row r="91" spans="1:19" ht="14.25" customHeight="1">
      <c r="A91" s="50"/>
      <c r="B91" s="50" t="s">
        <v>223</v>
      </c>
      <c r="C91" s="52" t="s">
        <v>224</v>
      </c>
      <c r="D91" s="54">
        <v>372155</v>
      </c>
      <c r="E91" s="54">
        <v>336478.28</v>
      </c>
      <c r="F91" s="54">
        <f t="shared" si="13"/>
        <v>90.413478255028153</v>
      </c>
      <c r="G91" s="169">
        <v>35128.28</v>
      </c>
      <c r="H91" s="169">
        <v>35128.28</v>
      </c>
      <c r="I91" s="169">
        <v>0</v>
      </c>
      <c r="J91" s="169">
        <v>35128.28</v>
      </c>
      <c r="K91" s="169" t="s">
        <v>124</v>
      </c>
      <c r="L91" s="169" t="s">
        <v>124</v>
      </c>
      <c r="M91" s="169" t="s">
        <v>124</v>
      </c>
      <c r="N91" s="54" t="s">
        <v>124</v>
      </c>
      <c r="O91" s="54" t="s">
        <v>124</v>
      </c>
      <c r="P91" s="169">
        <v>301350</v>
      </c>
      <c r="Q91" s="169">
        <v>301350</v>
      </c>
      <c r="R91" s="177" t="s">
        <v>124</v>
      </c>
      <c r="S91" s="54" t="s">
        <v>124</v>
      </c>
    </row>
    <row r="92" spans="1:19" ht="14.25" customHeight="1">
      <c r="A92" s="50"/>
      <c r="B92" s="50" t="s">
        <v>413</v>
      </c>
      <c r="C92" s="52" t="s">
        <v>414</v>
      </c>
      <c r="D92" s="54">
        <v>1845</v>
      </c>
      <c r="E92" s="54">
        <v>1230</v>
      </c>
      <c r="F92" s="54">
        <f t="shared" si="13"/>
        <v>66.666666666666657</v>
      </c>
      <c r="G92" s="169">
        <v>1230</v>
      </c>
      <c r="H92" s="169">
        <v>1230</v>
      </c>
      <c r="I92" s="169">
        <v>0</v>
      </c>
      <c r="J92" s="169">
        <v>1230</v>
      </c>
      <c r="K92" s="169">
        <v>0</v>
      </c>
      <c r="L92" s="169"/>
      <c r="M92" s="169"/>
      <c r="N92" s="54"/>
      <c r="O92" s="54"/>
      <c r="P92" s="169">
        <v>0</v>
      </c>
      <c r="Q92" s="169">
        <v>0</v>
      </c>
      <c r="R92" s="177"/>
      <c r="S92" s="54"/>
    </row>
    <row r="93" spans="1:19" s="7" customFormat="1" ht="14.25" customHeight="1">
      <c r="A93" s="50"/>
      <c r="B93" s="50" t="s">
        <v>225</v>
      </c>
      <c r="C93" s="52" t="s">
        <v>226</v>
      </c>
      <c r="D93" s="54">
        <v>177410.41</v>
      </c>
      <c r="E93" s="54">
        <v>137104.72</v>
      </c>
      <c r="F93" s="54">
        <f t="shared" si="13"/>
        <v>77.281102050325003</v>
      </c>
      <c r="G93" s="169">
        <v>104952.46</v>
      </c>
      <c r="H93" s="169">
        <v>104952.46</v>
      </c>
      <c r="I93" s="169">
        <v>0</v>
      </c>
      <c r="J93" s="169">
        <v>104952.46</v>
      </c>
      <c r="K93" s="169" t="s">
        <v>124</v>
      </c>
      <c r="L93" s="169" t="s">
        <v>124</v>
      </c>
      <c r="M93" s="169" t="s">
        <v>124</v>
      </c>
      <c r="N93" s="54" t="s">
        <v>124</v>
      </c>
      <c r="O93" s="54" t="s">
        <v>124</v>
      </c>
      <c r="P93" s="169">
        <v>32152.26</v>
      </c>
      <c r="Q93" s="169">
        <v>32152.26</v>
      </c>
      <c r="R93" s="177" t="s">
        <v>124</v>
      </c>
      <c r="S93" s="54" t="s">
        <v>124</v>
      </c>
    </row>
    <row r="94" spans="1:19" ht="14.25" customHeight="1">
      <c r="A94" s="50"/>
      <c r="B94" s="50" t="s">
        <v>227</v>
      </c>
      <c r="C94" s="52" t="s">
        <v>130</v>
      </c>
      <c r="D94" s="54">
        <v>230403.53</v>
      </c>
      <c r="E94" s="54">
        <v>200549.04</v>
      </c>
      <c r="F94" s="54">
        <f t="shared" si="13"/>
        <v>87.042520572492961</v>
      </c>
      <c r="G94" s="169">
        <v>102833.41</v>
      </c>
      <c r="H94" s="169">
        <v>102833.41</v>
      </c>
      <c r="I94" s="169">
        <v>49098.46</v>
      </c>
      <c r="J94" s="169">
        <v>53734.95</v>
      </c>
      <c r="K94" s="169" t="s">
        <v>124</v>
      </c>
      <c r="L94" s="169" t="s">
        <v>124</v>
      </c>
      <c r="M94" s="169" t="s">
        <v>124</v>
      </c>
      <c r="N94" s="54" t="s">
        <v>124</v>
      </c>
      <c r="O94" s="54" t="s">
        <v>124</v>
      </c>
      <c r="P94" s="169">
        <v>97715.63</v>
      </c>
      <c r="Q94" s="169">
        <v>97715.63</v>
      </c>
      <c r="R94" s="177" t="s">
        <v>124</v>
      </c>
      <c r="S94" s="54" t="s">
        <v>124</v>
      </c>
    </row>
    <row r="95" spans="1:19" s="7" customFormat="1" ht="14.25" customHeight="1">
      <c r="A95" s="158" t="s">
        <v>228</v>
      </c>
      <c r="B95" s="158"/>
      <c r="C95" s="159" t="s">
        <v>229</v>
      </c>
      <c r="D95" s="160">
        <f>SUM(D96:D99)</f>
        <v>1455393.63</v>
      </c>
      <c r="E95" s="160">
        <f>SUM(E96:E99)</f>
        <v>1276008.8400000001</v>
      </c>
      <c r="F95" s="160">
        <f t="shared" si="13"/>
        <v>87.67448295070524</v>
      </c>
      <c r="G95" s="168">
        <f>SUM(G96:G99)</f>
        <v>758775.34</v>
      </c>
      <c r="H95" s="168">
        <f>SUM(H96:H99)</f>
        <v>26872.84</v>
      </c>
      <c r="I95" s="168">
        <f t="shared" ref="I95:J95" si="16">SUM(I96:I99)</f>
        <v>0</v>
      </c>
      <c r="J95" s="168">
        <f t="shared" si="16"/>
        <v>26872.84</v>
      </c>
      <c r="K95" s="168">
        <f t="shared" ref="K95:L95" si="17">SUM(K96:K99)</f>
        <v>731902.5</v>
      </c>
      <c r="L95" s="168">
        <f t="shared" si="17"/>
        <v>0</v>
      </c>
      <c r="M95" s="168" t="s">
        <v>124</v>
      </c>
      <c r="N95" s="160" t="s">
        <v>124</v>
      </c>
      <c r="O95" s="160" t="s">
        <v>124</v>
      </c>
      <c r="P95" s="168">
        <f>SUM(P96:P99)</f>
        <v>517233.5</v>
      </c>
      <c r="Q95" s="168">
        <f t="shared" ref="Q95:R95" si="18">SUM(Q96:Q99)</f>
        <v>517233.5</v>
      </c>
      <c r="R95" s="168">
        <f t="shared" si="18"/>
        <v>0</v>
      </c>
      <c r="S95" s="160" t="s">
        <v>124</v>
      </c>
    </row>
    <row r="96" spans="1:19" ht="14.45" customHeight="1">
      <c r="A96" s="50"/>
      <c r="B96" s="50" t="s">
        <v>338</v>
      </c>
      <c r="C96" s="52" t="s">
        <v>339</v>
      </c>
      <c r="D96" s="54">
        <v>8500</v>
      </c>
      <c r="E96" s="54">
        <v>8500</v>
      </c>
      <c r="F96" s="54">
        <f t="shared" si="13"/>
        <v>100</v>
      </c>
      <c r="G96" s="169">
        <v>8500</v>
      </c>
      <c r="H96" s="169">
        <v>0</v>
      </c>
      <c r="I96" s="169">
        <v>0</v>
      </c>
      <c r="J96" s="169">
        <v>0</v>
      </c>
      <c r="K96" s="169">
        <v>8500</v>
      </c>
      <c r="L96" s="169" t="s">
        <v>124</v>
      </c>
      <c r="M96" s="169" t="s">
        <v>124</v>
      </c>
      <c r="N96" s="54" t="s">
        <v>124</v>
      </c>
      <c r="O96" s="54" t="s">
        <v>124</v>
      </c>
      <c r="P96" s="169">
        <v>0</v>
      </c>
      <c r="Q96" s="169" t="s">
        <v>124</v>
      </c>
      <c r="R96" s="177" t="s">
        <v>124</v>
      </c>
      <c r="S96" s="54" t="s">
        <v>124</v>
      </c>
    </row>
    <row r="97" spans="1:19" ht="14.25" customHeight="1">
      <c r="A97" s="50"/>
      <c r="B97" s="50" t="s">
        <v>230</v>
      </c>
      <c r="C97" s="52" t="s">
        <v>231</v>
      </c>
      <c r="D97" s="54">
        <v>1280231.1299999999</v>
      </c>
      <c r="E97" s="54">
        <v>1100846.3400000001</v>
      </c>
      <c r="F97" s="54">
        <f t="shared" si="13"/>
        <v>85.988093415600673</v>
      </c>
      <c r="G97" s="169">
        <v>583612.84</v>
      </c>
      <c r="H97" s="169">
        <v>26872.84</v>
      </c>
      <c r="I97" s="169">
        <v>0</v>
      </c>
      <c r="J97" s="169">
        <v>26872.84</v>
      </c>
      <c r="K97" s="169">
        <v>556740</v>
      </c>
      <c r="L97" s="169" t="s">
        <v>124</v>
      </c>
      <c r="M97" s="169" t="s">
        <v>124</v>
      </c>
      <c r="N97" s="54" t="s">
        <v>124</v>
      </c>
      <c r="O97" s="54" t="s">
        <v>124</v>
      </c>
      <c r="P97" s="169">
        <v>517233.5</v>
      </c>
      <c r="Q97" s="169">
        <v>517233.5</v>
      </c>
      <c r="R97" s="177" t="s">
        <v>124</v>
      </c>
      <c r="S97" s="54" t="s">
        <v>124</v>
      </c>
    </row>
    <row r="98" spans="1:19" ht="14.25" customHeight="1">
      <c r="A98" s="50"/>
      <c r="B98" s="50" t="s">
        <v>232</v>
      </c>
      <c r="C98" s="52" t="s">
        <v>233</v>
      </c>
      <c r="D98" s="54">
        <v>116662.5</v>
      </c>
      <c r="E98" s="54">
        <v>116662.5</v>
      </c>
      <c r="F98" s="54">
        <f t="shared" si="13"/>
        <v>100</v>
      </c>
      <c r="G98" s="169">
        <v>116662.5</v>
      </c>
      <c r="H98" s="169">
        <v>0</v>
      </c>
      <c r="I98" s="169" t="s">
        <v>124</v>
      </c>
      <c r="J98" s="169" t="s">
        <v>124</v>
      </c>
      <c r="K98" s="169">
        <v>116662.5</v>
      </c>
      <c r="L98" s="169" t="s">
        <v>124</v>
      </c>
      <c r="M98" s="169" t="s">
        <v>124</v>
      </c>
      <c r="N98" s="54" t="s">
        <v>124</v>
      </c>
      <c r="O98" s="54" t="s">
        <v>124</v>
      </c>
      <c r="P98" s="169">
        <v>0</v>
      </c>
      <c r="Q98" s="169" t="s">
        <v>124</v>
      </c>
      <c r="R98" s="177" t="s">
        <v>124</v>
      </c>
      <c r="S98" s="54" t="s">
        <v>124</v>
      </c>
    </row>
    <row r="99" spans="1:19" ht="16.5" customHeight="1">
      <c r="A99" s="50"/>
      <c r="B99" s="50" t="s">
        <v>234</v>
      </c>
      <c r="C99" s="52" t="s">
        <v>235</v>
      </c>
      <c r="D99" s="54">
        <v>50000</v>
      </c>
      <c r="E99" s="54">
        <v>50000</v>
      </c>
      <c r="F99" s="54">
        <f t="shared" si="13"/>
        <v>100</v>
      </c>
      <c r="G99" s="169">
        <v>50000</v>
      </c>
      <c r="H99" s="169">
        <v>0</v>
      </c>
      <c r="I99" s="169" t="s">
        <v>124</v>
      </c>
      <c r="J99" s="169" t="s">
        <v>124</v>
      </c>
      <c r="K99" s="169">
        <v>50000</v>
      </c>
      <c r="L99" s="169" t="s">
        <v>124</v>
      </c>
      <c r="M99" s="169" t="s">
        <v>124</v>
      </c>
      <c r="N99" s="54" t="s">
        <v>124</v>
      </c>
      <c r="O99" s="54" t="s">
        <v>124</v>
      </c>
      <c r="P99" s="169">
        <v>0</v>
      </c>
      <c r="Q99" s="169" t="s">
        <v>124</v>
      </c>
      <c r="R99" s="177" t="s">
        <v>124</v>
      </c>
      <c r="S99" s="54" t="s">
        <v>124</v>
      </c>
    </row>
    <row r="100" spans="1:19" s="7" customFormat="1" ht="16.5" customHeight="1">
      <c r="A100" s="158" t="s">
        <v>236</v>
      </c>
      <c r="B100" s="158"/>
      <c r="C100" s="159" t="s">
        <v>340</v>
      </c>
      <c r="D100" s="160">
        <f>SUM(D101:D102)</f>
        <v>3599100</v>
      </c>
      <c r="E100" s="160">
        <f>SUM(E101:E102)</f>
        <v>3245410.82</v>
      </c>
      <c r="F100" s="160">
        <f t="shared" si="13"/>
        <v>90.172843766497181</v>
      </c>
      <c r="G100" s="168">
        <f>SUM(G101:G102)</f>
        <v>201329.63999999998</v>
      </c>
      <c r="H100" s="168">
        <f>SUM(H101:H102)</f>
        <v>56939.24</v>
      </c>
      <c r="I100" s="168">
        <f t="shared" ref="I100:L100" si="19">SUM(I101:I102)</f>
        <v>14228.52</v>
      </c>
      <c r="J100" s="168">
        <f t="shared" si="19"/>
        <v>42710.720000000001</v>
      </c>
      <c r="K100" s="168">
        <f t="shared" si="19"/>
        <v>122640.4</v>
      </c>
      <c r="L100" s="168">
        <f t="shared" si="19"/>
        <v>21750</v>
      </c>
      <c r="M100" s="168" t="s">
        <v>124</v>
      </c>
      <c r="N100" s="160" t="s">
        <v>124</v>
      </c>
      <c r="O100" s="160" t="s">
        <v>124</v>
      </c>
      <c r="P100" s="168">
        <f>SUM(P101:P102)</f>
        <v>3044081.18</v>
      </c>
      <c r="Q100" s="168">
        <f>SUM(Q101:Q102)</f>
        <v>3044081.18</v>
      </c>
      <c r="R100" s="168">
        <f>SUM(R101:R102)</f>
        <v>0</v>
      </c>
      <c r="S100" s="160" t="s">
        <v>124</v>
      </c>
    </row>
    <row r="101" spans="1:19" ht="14.25" customHeight="1">
      <c r="A101" s="50"/>
      <c r="B101" s="50" t="s">
        <v>237</v>
      </c>
      <c r="C101" s="52" t="s">
        <v>238</v>
      </c>
      <c r="D101" s="54">
        <v>3426101</v>
      </c>
      <c r="E101" s="54">
        <v>3081774.02</v>
      </c>
      <c r="F101" s="54">
        <f t="shared" si="13"/>
        <v>89.949888225711973</v>
      </c>
      <c r="G101" s="169">
        <v>37692.839999999997</v>
      </c>
      <c r="H101" s="169">
        <v>37692.839999999997</v>
      </c>
      <c r="I101" s="169">
        <v>14228.52</v>
      </c>
      <c r="J101" s="169">
        <v>23464.32</v>
      </c>
      <c r="K101" s="169" t="s">
        <v>124</v>
      </c>
      <c r="L101" s="169" t="s">
        <v>124</v>
      </c>
      <c r="M101" s="169" t="s">
        <v>124</v>
      </c>
      <c r="N101" s="54" t="s">
        <v>124</v>
      </c>
      <c r="O101" s="54" t="s">
        <v>124</v>
      </c>
      <c r="P101" s="169">
        <v>3044081.18</v>
      </c>
      <c r="Q101" s="169">
        <v>3044081.18</v>
      </c>
      <c r="R101" s="177" t="s">
        <v>124</v>
      </c>
      <c r="S101" s="54" t="s">
        <v>124</v>
      </c>
    </row>
    <row r="102" spans="1:19" ht="18" customHeight="1">
      <c r="A102" s="50"/>
      <c r="B102" s="50" t="s">
        <v>239</v>
      </c>
      <c r="C102" s="52" t="s">
        <v>341</v>
      </c>
      <c r="D102" s="54">
        <v>172999</v>
      </c>
      <c r="E102" s="54">
        <v>163636.79999999999</v>
      </c>
      <c r="F102" s="54">
        <f t="shared" si="13"/>
        <v>94.588292417875238</v>
      </c>
      <c r="G102" s="169">
        <v>163636.79999999999</v>
      </c>
      <c r="H102" s="169">
        <v>19246.400000000001</v>
      </c>
      <c r="I102" s="169">
        <v>0</v>
      </c>
      <c r="J102" s="169">
        <v>19246.400000000001</v>
      </c>
      <c r="K102" s="169">
        <v>122640.4</v>
      </c>
      <c r="L102" s="169">
        <v>21750</v>
      </c>
      <c r="M102" s="169" t="s">
        <v>124</v>
      </c>
      <c r="N102" s="54" t="s">
        <v>124</v>
      </c>
      <c r="O102" s="54" t="s">
        <v>124</v>
      </c>
      <c r="P102" s="169">
        <v>0</v>
      </c>
      <c r="Q102" s="169" t="s">
        <v>124</v>
      </c>
      <c r="R102" s="177" t="s">
        <v>124</v>
      </c>
      <c r="S102" s="54" t="s">
        <v>124</v>
      </c>
    </row>
    <row r="103" spans="1:19" ht="15.75">
      <c r="A103" s="313" t="s">
        <v>240</v>
      </c>
      <c r="B103" s="313"/>
      <c r="C103" s="313"/>
      <c r="D103" s="55">
        <f>D100+D95+D87+D84+D82+D67+D61+D53+D50+D43+D41+D34+D31+D29+D26+D21++D19+D17+D13</f>
        <v>41855835.609999999</v>
      </c>
      <c r="E103" s="55">
        <f>E100+E95+E87+E84+E82+E67+E61+E53+E50+E43+E41+E34+E31+E29+E26+E21++E19+E17+E13</f>
        <v>36276262.080000006</v>
      </c>
      <c r="F103" s="55">
        <f t="shared" si="13"/>
        <v>86.669544524236073</v>
      </c>
      <c r="G103" s="171">
        <f t="shared" ref="G103:S103" si="20">G100+G95+G87+G84+G82+G67+G61+G53+G50+G43+G41+G34+G31+G29+G26+G21++G19+G17+G13</f>
        <v>17792029.430000003</v>
      </c>
      <c r="H103" s="171">
        <f t="shared" si="20"/>
        <v>13361598.950000001</v>
      </c>
      <c r="I103" s="171">
        <f t="shared" si="20"/>
        <v>6884376.54</v>
      </c>
      <c r="J103" s="171">
        <f t="shared" si="20"/>
        <v>6477222.4099999992</v>
      </c>
      <c r="K103" s="171">
        <f t="shared" si="20"/>
        <v>916119.12</v>
      </c>
      <c r="L103" s="171">
        <f t="shared" si="20"/>
        <v>2737755.3800000004</v>
      </c>
      <c r="M103" s="171">
        <f t="shared" si="20"/>
        <v>776555.98</v>
      </c>
      <c r="N103" s="55">
        <f t="shared" si="20"/>
        <v>0</v>
      </c>
      <c r="O103" s="55">
        <f t="shared" si="20"/>
        <v>0</v>
      </c>
      <c r="P103" s="171">
        <f t="shared" si="20"/>
        <v>18484232.650000002</v>
      </c>
      <c r="Q103" s="171">
        <f t="shared" si="20"/>
        <v>18484232.650000002</v>
      </c>
      <c r="R103" s="171">
        <f t="shared" si="20"/>
        <v>531336.82999999996</v>
      </c>
      <c r="S103" s="55">
        <f t="shared" si="20"/>
        <v>0</v>
      </c>
    </row>
    <row r="105" spans="1:19">
      <c r="I105" s="173"/>
    </row>
    <row r="106" spans="1:19">
      <c r="G106" s="173"/>
      <c r="H106" s="173"/>
    </row>
    <row r="107" spans="1:19">
      <c r="H107" s="173"/>
    </row>
    <row r="111" spans="1:19">
      <c r="H111" s="173"/>
      <c r="I111" s="174"/>
    </row>
  </sheetData>
  <mergeCells count="24">
    <mergeCell ref="D6:D11"/>
    <mergeCell ref="R10:R11"/>
    <mergeCell ref="K9:K11"/>
    <mergeCell ref="L9:L11"/>
    <mergeCell ref="M9:M11"/>
    <mergeCell ref="N9:N11"/>
    <mergeCell ref="E6:E11"/>
    <mergeCell ref="F6:F11"/>
    <mergeCell ref="A103:C103"/>
    <mergeCell ref="A4:L4"/>
    <mergeCell ref="A6:A11"/>
    <mergeCell ref="B6:B11"/>
    <mergeCell ref="C6:C11"/>
    <mergeCell ref="G6:S6"/>
    <mergeCell ref="G7:G11"/>
    <mergeCell ref="H7:O8"/>
    <mergeCell ref="P7:P11"/>
    <mergeCell ref="Q7:S7"/>
    <mergeCell ref="Q8:Q11"/>
    <mergeCell ref="R8:R9"/>
    <mergeCell ref="S8:S11"/>
    <mergeCell ref="H9:H11"/>
    <mergeCell ref="I9:J10"/>
    <mergeCell ref="O9:O11"/>
  </mergeCells>
  <pageMargins left="0.70866141732283472" right="0.51181102362204722" top="0.74803149606299213" bottom="0.74803149606299213" header="0.31496062992125984" footer="0.31496062992125984"/>
  <pageSetup paperSize="9" scale="45" firstPageNumber="7" fitToHeight="2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2" sqref="E2"/>
    </sheetView>
  </sheetViews>
  <sheetFormatPr defaultRowHeight="14.25"/>
  <cols>
    <col min="1" max="1" width="3.125" customWidth="1"/>
    <col min="2" max="2" width="37" customWidth="1"/>
    <col min="3" max="3" width="9.5" customWidth="1"/>
    <col min="4" max="5" width="13.125" customWidth="1"/>
  </cols>
  <sheetData>
    <row r="1" spans="1:7">
      <c r="A1" s="8"/>
      <c r="B1" s="8"/>
      <c r="C1" s="8"/>
      <c r="D1" s="8"/>
      <c r="E1" s="9" t="s">
        <v>309</v>
      </c>
      <c r="G1" s="9"/>
    </row>
    <row r="2" spans="1:7" ht="33" customHeight="1">
      <c r="A2" s="323"/>
      <c r="B2" s="323"/>
      <c r="C2" s="8"/>
      <c r="D2" s="8"/>
      <c r="E2" s="199" t="s">
        <v>415</v>
      </c>
    </row>
    <row r="3" spans="1:7" ht="18.75">
      <c r="A3" s="323" t="s">
        <v>416</v>
      </c>
      <c r="B3" s="323"/>
      <c r="C3" s="323"/>
      <c r="D3" s="323"/>
      <c r="E3" s="323"/>
    </row>
    <row r="4" spans="1:7" ht="18.75">
      <c r="A4" s="323" t="s">
        <v>446</v>
      </c>
      <c r="B4" s="323"/>
      <c r="C4" s="323"/>
      <c r="D4" s="323"/>
      <c r="E4" s="323"/>
    </row>
    <row r="5" spans="1:7" ht="28.35" customHeight="1">
      <c r="A5" s="8"/>
      <c r="B5" s="8"/>
      <c r="C5" s="8"/>
      <c r="D5" s="8"/>
      <c r="E5" s="20" t="s">
        <v>241</v>
      </c>
    </row>
    <row r="6" spans="1:7" ht="55.5" customHeight="1">
      <c r="A6" s="178" t="s">
        <v>242</v>
      </c>
      <c r="B6" s="178" t="s">
        <v>243</v>
      </c>
      <c r="C6" s="179" t="s">
        <v>244</v>
      </c>
      <c r="D6" s="179" t="s">
        <v>445</v>
      </c>
      <c r="E6" s="179" t="s">
        <v>444</v>
      </c>
    </row>
    <row r="7" spans="1:7" ht="17.25" customHeight="1">
      <c r="A7" s="180">
        <v>1</v>
      </c>
      <c r="B7" s="180">
        <v>2</v>
      </c>
      <c r="C7" s="180">
        <v>3</v>
      </c>
      <c r="D7" s="180">
        <v>4</v>
      </c>
      <c r="E7" s="180">
        <v>5</v>
      </c>
    </row>
    <row r="8" spans="1:7" ht="14.25" customHeight="1">
      <c r="A8" s="324" t="s">
        <v>246</v>
      </c>
      <c r="B8" s="324"/>
      <c r="C8" s="26"/>
      <c r="D8" s="181">
        <f>SUM(D9:D16)</f>
        <v>5105436.0599999996</v>
      </c>
      <c r="E8" s="181">
        <f>SUM(E9:E16)</f>
        <v>20811512.040000003</v>
      </c>
    </row>
    <row r="9" spans="1:7" ht="28.35" customHeight="1">
      <c r="A9" s="182" t="s">
        <v>284</v>
      </c>
      <c r="B9" s="183" t="s">
        <v>417</v>
      </c>
      <c r="C9" s="182" t="s">
        <v>418</v>
      </c>
      <c r="D9" s="184">
        <v>0</v>
      </c>
      <c r="E9" s="184">
        <v>0</v>
      </c>
    </row>
    <row r="10" spans="1:7" ht="28.35" customHeight="1">
      <c r="A10" s="185" t="s">
        <v>419</v>
      </c>
      <c r="B10" s="186" t="s">
        <v>420</v>
      </c>
      <c r="C10" s="185" t="s">
        <v>421</v>
      </c>
      <c r="D10" s="187">
        <v>0</v>
      </c>
      <c r="E10" s="187">
        <v>0</v>
      </c>
    </row>
    <row r="11" spans="1:7" ht="28.35" customHeight="1">
      <c r="A11" s="185" t="s">
        <v>311</v>
      </c>
      <c r="B11" s="188" t="s">
        <v>422</v>
      </c>
      <c r="C11" s="185" t="s">
        <v>423</v>
      </c>
      <c r="D11" s="187">
        <v>32773</v>
      </c>
      <c r="E11" s="187">
        <v>51197.37</v>
      </c>
    </row>
    <row r="12" spans="1:7" ht="28.35" customHeight="1">
      <c r="A12" s="185" t="s">
        <v>286</v>
      </c>
      <c r="B12" s="188" t="s">
        <v>424</v>
      </c>
      <c r="C12" s="185" t="s">
        <v>425</v>
      </c>
      <c r="D12" s="189">
        <v>5072663.0599999996</v>
      </c>
      <c r="E12" s="189">
        <v>20760314.670000002</v>
      </c>
    </row>
    <row r="13" spans="1:7" ht="28.35" customHeight="1">
      <c r="A13" s="185" t="s">
        <v>288</v>
      </c>
      <c r="B13" s="188" t="s">
        <v>426</v>
      </c>
      <c r="C13" s="185" t="s">
        <v>427</v>
      </c>
      <c r="D13" s="187">
        <v>0</v>
      </c>
      <c r="E13" s="187">
        <v>0</v>
      </c>
    </row>
    <row r="14" spans="1:7" ht="25.5">
      <c r="A14" s="185" t="s">
        <v>289</v>
      </c>
      <c r="B14" s="190" t="s">
        <v>428</v>
      </c>
      <c r="C14" s="185" t="s">
        <v>427</v>
      </c>
      <c r="D14" s="191">
        <v>0</v>
      </c>
      <c r="E14" s="191">
        <v>0</v>
      </c>
    </row>
    <row r="15" spans="1:7">
      <c r="A15" s="185" t="s">
        <v>290</v>
      </c>
      <c r="B15" s="188" t="s">
        <v>429</v>
      </c>
      <c r="C15" s="185" t="s">
        <v>430</v>
      </c>
      <c r="D15" s="191">
        <v>0</v>
      </c>
      <c r="E15" s="191">
        <v>0</v>
      </c>
    </row>
    <row r="16" spans="1:7">
      <c r="A16" s="185" t="s">
        <v>369</v>
      </c>
      <c r="B16" s="192" t="s">
        <v>431</v>
      </c>
      <c r="C16" s="193" t="s">
        <v>432</v>
      </c>
      <c r="D16" s="194">
        <v>0</v>
      </c>
      <c r="E16" s="194">
        <v>0</v>
      </c>
    </row>
    <row r="17" spans="1:5">
      <c r="A17" s="195"/>
      <c r="D17" s="187">
        <v>0</v>
      </c>
      <c r="E17" s="187">
        <v>0</v>
      </c>
    </row>
    <row r="18" spans="1:5">
      <c r="A18" s="324" t="s">
        <v>247</v>
      </c>
      <c r="B18" s="324"/>
      <c r="C18" s="26"/>
      <c r="D18" s="181">
        <f>SUM(D19:D24)</f>
        <v>300000</v>
      </c>
      <c r="E18" s="181">
        <f>SUM(E19:E24)</f>
        <v>246881.24</v>
      </c>
    </row>
    <row r="19" spans="1:5" ht="19.5" customHeight="1">
      <c r="A19" s="182" t="s">
        <v>284</v>
      </c>
      <c r="B19" s="183" t="s">
        <v>433</v>
      </c>
      <c r="C19" s="182" t="s">
        <v>434</v>
      </c>
      <c r="D19" s="184">
        <v>0</v>
      </c>
      <c r="E19" s="184">
        <v>0</v>
      </c>
    </row>
    <row r="20" spans="1:5" ht="38.25">
      <c r="A20" s="196" t="s">
        <v>419</v>
      </c>
      <c r="B20" s="186" t="s">
        <v>435</v>
      </c>
      <c r="C20" s="185" t="s">
        <v>436</v>
      </c>
      <c r="D20" s="187">
        <v>0</v>
      </c>
      <c r="E20" s="187">
        <v>0</v>
      </c>
    </row>
    <row r="21" spans="1:5" ht="20.25" customHeight="1">
      <c r="A21" s="185" t="s">
        <v>285</v>
      </c>
      <c r="B21" s="188" t="s">
        <v>437</v>
      </c>
      <c r="C21" s="185" t="s">
        <v>438</v>
      </c>
      <c r="D21" s="187">
        <v>300000</v>
      </c>
      <c r="E21" s="187">
        <v>246881.24</v>
      </c>
    </row>
    <row r="22" spans="1:5" ht="24.75" customHeight="1">
      <c r="A22" s="185" t="s">
        <v>286</v>
      </c>
      <c r="B22" s="188" t="s">
        <v>439</v>
      </c>
      <c r="C22" s="185" t="s">
        <v>440</v>
      </c>
      <c r="D22" s="187">
        <v>0</v>
      </c>
      <c r="E22" s="187">
        <v>0</v>
      </c>
    </row>
    <row r="23" spans="1:5" ht="21.75" customHeight="1">
      <c r="A23" s="197" t="s">
        <v>288</v>
      </c>
      <c r="B23" s="198" t="s">
        <v>441</v>
      </c>
      <c r="C23" s="197" t="s">
        <v>440</v>
      </c>
      <c r="D23" s="191">
        <v>0</v>
      </c>
      <c r="E23" s="191">
        <v>0</v>
      </c>
    </row>
    <row r="24" spans="1:5" ht="21" customHeight="1">
      <c r="A24" s="193" t="s">
        <v>369</v>
      </c>
      <c r="B24" s="192" t="s">
        <v>442</v>
      </c>
      <c r="C24" s="193" t="s">
        <v>443</v>
      </c>
      <c r="D24" s="194">
        <v>0</v>
      </c>
      <c r="E24" s="194">
        <v>0</v>
      </c>
    </row>
  </sheetData>
  <mergeCells count="5">
    <mergeCell ref="A2:B2"/>
    <mergeCell ref="A3:E3"/>
    <mergeCell ref="A4:E4"/>
    <mergeCell ref="A8:B8"/>
    <mergeCell ref="A18:B18"/>
  </mergeCells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26" workbookViewId="0">
      <selection activeCell="D42" sqref="D42"/>
    </sheetView>
  </sheetViews>
  <sheetFormatPr defaultRowHeight="12.75"/>
  <cols>
    <col min="1" max="1" width="9" style="10"/>
    <col min="2" max="2" width="28.75" style="10" customWidth="1"/>
    <col min="3" max="3" width="11.625" style="10" customWidth="1"/>
    <col min="4" max="4" width="11.5" style="164" customWidth="1"/>
    <col min="5" max="6" width="11.5" style="10" customWidth="1"/>
    <col min="7" max="7" width="11.25" style="10" customWidth="1"/>
    <col min="8" max="8" width="9.625" style="10" customWidth="1"/>
    <col min="9" max="9" width="10.625" style="10" customWidth="1"/>
    <col min="10" max="10" width="9.5" style="10" customWidth="1"/>
    <col min="11" max="11" width="7.125" style="10" customWidth="1"/>
    <col min="12" max="258" width="9" style="10"/>
    <col min="259" max="259" width="30.25" style="10" customWidth="1"/>
    <col min="260" max="262" width="11.5" style="10" customWidth="1"/>
    <col min="263" max="263" width="9.875" style="10" customWidth="1"/>
    <col min="264" max="264" width="8.875" style="10" customWidth="1"/>
    <col min="265" max="265" width="11.5" style="10" customWidth="1"/>
    <col min="266" max="266" width="10.5" style="10" customWidth="1"/>
    <col min="267" max="267" width="8.125" style="10" customWidth="1"/>
    <col min="268" max="514" width="9" style="10"/>
    <col min="515" max="515" width="30.25" style="10" customWidth="1"/>
    <col min="516" max="518" width="11.5" style="10" customWidth="1"/>
    <col min="519" max="519" width="9.875" style="10" customWidth="1"/>
    <col min="520" max="520" width="8.875" style="10" customWidth="1"/>
    <col min="521" max="521" width="11.5" style="10" customWidth="1"/>
    <col min="522" max="522" width="10.5" style="10" customWidth="1"/>
    <col min="523" max="523" width="8.125" style="10" customWidth="1"/>
    <col min="524" max="770" width="9" style="10"/>
    <col min="771" max="771" width="30.25" style="10" customWidth="1"/>
    <col min="772" max="774" width="11.5" style="10" customWidth="1"/>
    <col min="775" max="775" width="9.875" style="10" customWidth="1"/>
    <col min="776" max="776" width="8.875" style="10" customWidth="1"/>
    <col min="777" max="777" width="11.5" style="10" customWidth="1"/>
    <col min="778" max="778" width="10.5" style="10" customWidth="1"/>
    <col min="779" max="779" width="8.125" style="10" customWidth="1"/>
    <col min="780" max="1026" width="9" style="10"/>
    <col min="1027" max="1027" width="30.25" style="10" customWidth="1"/>
    <col min="1028" max="1030" width="11.5" style="10" customWidth="1"/>
    <col min="1031" max="1031" width="9.875" style="10" customWidth="1"/>
    <col min="1032" max="1032" width="8.875" style="10" customWidth="1"/>
    <col min="1033" max="1033" width="11.5" style="10" customWidth="1"/>
    <col min="1034" max="1034" width="10.5" style="10" customWidth="1"/>
    <col min="1035" max="1035" width="8.125" style="10" customWidth="1"/>
    <col min="1036" max="1282" width="9" style="10"/>
    <col min="1283" max="1283" width="30.25" style="10" customWidth="1"/>
    <col min="1284" max="1286" width="11.5" style="10" customWidth="1"/>
    <col min="1287" max="1287" width="9.875" style="10" customWidth="1"/>
    <col min="1288" max="1288" width="8.875" style="10" customWidth="1"/>
    <col min="1289" max="1289" width="11.5" style="10" customWidth="1"/>
    <col min="1290" max="1290" width="10.5" style="10" customWidth="1"/>
    <col min="1291" max="1291" width="8.125" style="10" customWidth="1"/>
    <col min="1292" max="1538" width="9" style="10"/>
    <col min="1539" max="1539" width="30.25" style="10" customWidth="1"/>
    <col min="1540" max="1542" width="11.5" style="10" customWidth="1"/>
    <col min="1543" max="1543" width="9.875" style="10" customWidth="1"/>
    <col min="1544" max="1544" width="8.875" style="10" customWidth="1"/>
    <col min="1545" max="1545" width="11.5" style="10" customWidth="1"/>
    <col min="1546" max="1546" width="10.5" style="10" customWidth="1"/>
    <col min="1547" max="1547" width="8.125" style="10" customWidth="1"/>
    <col min="1548" max="1794" width="9" style="10"/>
    <col min="1795" max="1795" width="30.25" style="10" customWidth="1"/>
    <col min="1796" max="1798" width="11.5" style="10" customWidth="1"/>
    <col min="1799" max="1799" width="9.875" style="10" customWidth="1"/>
    <col min="1800" max="1800" width="8.875" style="10" customWidth="1"/>
    <col min="1801" max="1801" width="11.5" style="10" customWidth="1"/>
    <col min="1802" max="1802" width="10.5" style="10" customWidth="1"/>
    <col min="1803" max="1803" width="8.125" style="10" customWidth="1"/>
    <col min="1804" max="2050" width="9" style="10"/>
    <col min="2051" max="2051" width="30.25" style="10" customWidth="1"/>
    <col min="2052" max="2054" width="11.5" style="10" customWidth="1"/>
    <col min="2055" max="2055" width="9.875" style="10" customWidth="1"/>
    <col min="2056" max="2056" width="8.875" style="10" customWidth="1"/>
    <col min="2057" max="2057" width="11.5" style="10" customWidth="1"/>
    <col min="2058" max="2058" width="10.5" style="10" customWidth="1"/>
    <col min="2059" max="2059" width="8.125" style="10" customWidth="1"/>
    <col min="2060" max="2306" width="9" style="10"/>
    <col min="2307" max="2307" width="30.25" style="10" customWidth="1"/>
    <col min="2308" max="2310" width="11.5" style="10" customWidth="1"/>
    <col min="2311" max="2311" width="9.875" style="10" customWidth="1"/>
    <col min="2312" max="2312" width="8.875" style="10" customWidth="1"/>
    <col min="2313" max="2313" width="11.5" style="10" customWidth="1"/>
    <col min="2314" max="2314" width="10.5" style="10" customWidth="1"/>
    <col min="2315" max="2315" width="8.125" style="10" customWidth="1"/>
    <col min="2316" max="2562" width="9" style="10"/>
    <col min="2563" max="2563" width="30.25" style="10" customWidth="1"/>
    <col min="2564" max="2566" width="11.5" style="10" customWidth="1"/>
    <col min="2567" max="2567" width="9.875" style="10" customWidth="1"/>
    <col min="2568" max="2568" width="8.875" style="10" customWidth="1"/>
    <col min="2569" max="2569" width="11.5" style="10" customWidth="1"/>
    <col min="2570" max="2570" width="10.5" style="10" customWidth="1"/>
    <col min="2571" max="2571" width="8.125" style="10" customWidth="1"/>
    <col min="2572" max="2818" width="9" style="10"/>
    <col min="2819" max="2819" width="30.25" style="10" customWidth="1"/>
    <col min="2820" max="2822" width="11.5" style="10" customWidth="1"/>
    <col min="2823" max="2823" width="9.875" style="10" customWidth="1"/>
    <col min="2824" max="2824" width="8.875" style="10" customWidth="1"/>
    <col min="2825" max="2825" width="11.5" style="10" customWidth="1"/>
    <col min="2826" max="2826" width="10.5" style="10" customWidth="1"/>
    <col min="2827" max="2827" width="8.125" style="10" customWidth="1"/>
    <col min="2828" max="3074" width="9" style="10"/>
    <col min="3075" max="3075" width="30.25" style="10" customWidth="1"/>
    <col min="3076" max="3078" width="11.5" style="10" customWidth="1"/>
    <col min="3079" max="3079" width="9.875" style="10" customWidth="1"/>
    <col min="3080" max="3080" width="8.875" style="10" customWidth="1"/>
    <col min="3081" max="3081" width="11.5" style="10" customWidth="1"/>
    <col min="3082" max="3082" width="10.5" style="10" customWidth="1"/>
    <col min="3083" max="3083" width="8.125" style="10" customWidth="1"/>
    <col min="3084" max="3330" width="9" style="10"/>
    <col min="3331" max="3331" width="30.25" style="10" customWidth="1"/>
    <col min="3332" max="3334" width="11.5" style="10" customWidth="1"/>
    <col min="3335" max="3335" width="9.875" style="10" customWidth="1"/>
    <col min="3336" max="3336" width="8.875" style="10" customWidth="1"/>
    <col min="3337" max="3337" width="11.5" style="10" customWidth="1"/>
    <col min="3338" max="3338" width="10.5" style="10" customWidth="1"/>
    <col min="3339" max="3339" width="8.125" style="10" customWidth="1"/>
    <col min="3340" max="3586" width="9" style="10"/>
    <col min="3587" max="3587" width="30.25" style="10" customWidth="1"/>
    <col min="3588" max="3590" width="11.5" style="10" customWidth="1"/>
    <col min="3591" max="3591" width="9.875" style="10" customWidth="1"/>
    <col min="3592" max="3592" width="8.875" style="10" customWidth="1"/>
    <col min="3593" max="3593" width="11.5" style="10" customWidth="1"/>
    <col min="3594" max="3594" width="10.5" style="10" customWidth="1"/>
    <col min="3595" max="3595" width="8.125" style="10" customWidth="1"/>
    <col min="3596" max="3842" width="9" style="10"/>
    <col min="3843" max="3843" width="30.25" style="10" customWidth="1"/>
    <col min="3844" max="3846" width="11.5" style="10" customWidth="1"/>
    <col min="3847" max="3847" width="9.875" style="10" customWidth="1"/>
    <col min="3848" max="3848" width="8.875" style="10" customWidth="1"/>
    <col min="3849" max="3849" width="11.5" style="10" customWidth="1"/>
    <col min="3850" max="3850" width="10.5" style="10" customWidth="1"/>
    <col min="3851" max="3851" width="8.125" style="10" customWidth="1"/>
    <col min="3852" max="4098" width="9" style="10"/>
    <col min="4099" max="4099" width="30.25" style="10" customWidth="1"/>
    <col min="4100" max="4102" width="11.5" style="10" customWidth="1"/>
    <col min="4103" max="4103" width="9.875" style="10" customWidth="1"/>
    <col min="4104" max="4104" width="8.875" style="10" customWidth="1"/>
    <col min="4105" max="4105" width="11.5" style="10" customWidth="1"/>
    <col min="4106" max="4106" width="10.5" style="10" customWidth="1"/>
    <col min="4107" max="4107" width="8.125" style="10" customWidth="1"/>
    <col min="4108" max="4354" width="9" style="10"/>
    <col min="4355" max="4355" width="30.25" style="10" customWidth="1"/>
    <col min="4356" max="4358" width="11.5" style="10" customWidth="1"/>
    <col min="4359" max="4359" width="9.875" style="10" customWidth="1"/>
    <col min="4360" max="4360" width="8.875" style="10" customWidth="1"/>
    <col min="4361" max="4361" width="11.5" style="10" customWidth="1"/>
    <col min="4362" max="4362" width="10.5" style="10" customWidth="1"/>
    <col min="4363" max="4363" width="8.125" style="10" customWidth="1"/>
    <col min="4364" max="4610" width="9" style="10"/>
    <col min="4611" max="4611" width="30.25" style="10" customWidth="1"/>
    <col min="4612" max="4614" width="11.5" style="10" customWidth="1"/>
    <col min="4615" max="4615" width="9.875" style="10" customWidth="1"/>
    <col min="4616" max="4616" width="8.875" style="10" customWidth="1"/>
    <col min="4617" max="4617" width="11.5" style="10" customWidth="1"/>
    <col min="4618" max="4618" width="10.5" style="10" customWidth="1"/>
    <col min="4619" max="4619" width="8.125" style="10" customWidth="1"/>
    <col min="4620" max="4866" width="9" style="10"/>
    <col min="4867" max="4867" width="30.25" style="10" customWidth="1"/>
    <col min="4868" max="4870" width="11.5" style="10" customWidth="1"/>
    <col min="4871" max="4871" width="9.875" style="10" customWidth="1"/>
    <col min="4872" max="4872" width="8.875" style="10" customWidth="1"/>
    <col min="4873" max="4873" width="11.5" style="10" customWidth="1"/>
    <col min="4874" max="4874" width="10.5" style="10" customWidth="1"/>
    <col min="4875" max="4875" width="8.125" style="10" customWidth="1"/>
    <col min="4876" max="5122" width="9" style="10"/>
    <col min="5123" max="5123" width="30.25" style="10" customWidth="1"/>
    <col min="5124" max="5126" width="11.5" style="10" customWidth="1"/>
    <col min="5127" max="5127" width="9.875" style="10" customWidth="1"/>
    <col min="5128" max="5128" width="8.875" style="10" customWidth="1"/>
    <col min="5129" max="5129" width="11.5" style="10" customWidth="1"/>
    <col min="5130" max="5130" width="10.5" style="10" customWidth="1"/>
    <col min="5131" max="5131" width="8.125" style="10" customWidth="1"/>
    <col min="5132" max="5378" width="9" style="10"/>
    <col min="5379" max="5379" width="30.25" style="10" customWidth="1"/>
    <col min="5380" max="5382" width="11.5" style="10" customWidth="1"/>
    <col min="5383" max="5383" width="9.875" style="10" customWidth="1"/>
    <col min="5384" max="5384" width="8.875" style="10" customWidth="1"/>
    <col min="5385" max="5385" width="11.5" style="10" customWidth="1"/>
    <col min="5386" max="5386" width="10.5" style="10" customWidth="1"/>
    <col min="5387" max="5387" width="8.125" style="10" customWidth="1"/>
    <col min="5388" max="5634" width="9" style="10"/>
    <col min="5635" max="5635" width="30.25" style="10" customWidth="1"/>
    <col min="5636" max="5638" width="11.5" style="10" customWidth="1"/>
    <col min="5639" max="5639" width="9.875" style="10" customWidth="1"/>
    <col min="5640" max="5640" width="8.875" style="10" customWidth="1"/>
    <col min="5641" max="5641" width="11.5" style="10" customWidth="1"/>
    <col min="5642" max="5642" width="10.5" style="10" customWidth="1"/>
    <col min="5643" max="5643" width="8.125" style="10" customWidth="1"/>
    <col min="5644" max="5890" width="9" style="10"/>
    <col min="5891" max="5891" width="30.25" style="10" customWidth="1"/>
    <col min="5892" max="5894" width="11.5" style="10" customWidth="1"/>
    <col min="5895" max="5895" width="9.875" style="10" customWidth="1"/>
    <col min="5896" max="5896" width="8.875" style="10" customWidth="1"/>
    <col min="5897" max="5897" width="11.5" style="10" customWidth="1"/>
    <col min="5898" max="5898" width="10.5" style="10" customWidth="1"/>
    <col min="5899" max="5899" width="8.125" style="10" customWidth="1"/>
    <col min="5900" max="6146" width="9" style="10"/>
    <col min="6147" max="6147" width="30.25" style="10" customWidth="1"/>
    <col min="6148" max="6150" width="11.5" style="10" customWidth="1"/>
    <col min="6151" max="6151" width="9.875" style="10" customWidth="1"/>
    <col min="6152" max="6152" width="8.875" style="10" customWidth="1"/>
    <col min="6153" max="6153" width="11.5" style="10" customWidth="1"/>
    <col min="6154" max="6154" width="10.5" style="10" customWidth="1"/>
    <col min="6155" max="6155" width="8.125" style="10" customWidth="1"/>
    <col min="6156" max="6402" width="9" style="10"/>
    <col min="6403" max="6403" width="30.25" style="10" customWidth="1"/>
    <col min="6404" max="6406" width="11.5" style="10" customWidth="1"/>
    <col min="6407" max="6407" width="9.875" style="10" customWidth="1"/>
    <col min="6408" max="6408" width="8.875" style="10" customWidth="1"/>
    <col min="6409" max="6409" width="11.5" style="10" customWidth="1"/>
    <col min="6410" max="6410" width="10.5" style="10" customWidth="1"/>
    <col min="6411" max="6411" width="8.125" style="10" customWidth="1"/>
    <col min="6412" max="6658" width="9" style="10"/>
    <col min="6659" max="6659" width="30.25" style="10" customWidth="1"/>
    <col min="6660" max="6662" width="11.5" style="10" customWidth="1"/>
    <col min="6663" max="6663" width="9.875" style="10" customWidth="1"/>
    <col min="6664" max="6664" width="8.875" style="10" customWidth="1"/>
    <col min="6665" max="6665" width="11.5" style="10" customWidth="1"/>
    <col min="6666" max="6666" width="10.5" style="10" customWidth="1"/>
    <col min="6667" max="6667" width="8.125" style="10" customWidth="1"/>
    <col min="6668" max="6914" width="9" style="10"/>
    <col min="6915" max="6915" width="30.25" style="10" customWidth="1"/>
    <col min="6916" max="6918" width="11.5" style="10" customWidth="1"/>
    <col min="6919" max="6919" width="9.875" style="10" customWidth="1"/>
    <col min="6920" max="6920" width="8.875" style="10" customWidth="1"/>
    <col min="6921" max="6921" width="11.5" style="10" customWidth="1"/>
    <col min="6922" max="6922" width="10.5" style="10" customWidth="1"/>
    <col min="6923" max="6923" width="8.125" style="10" customWidth="1"/>
    <col min="6924" max="7170" width="9" style="10"/>
    <col min="7171" max="7171" width="30.25" style="10" customWidth="1"/>
    <col min="7172" max="7174" width="11.5" style="10" customWidth="1"/>
    <col min="7175" max="7175" width="9.875" style="10" customWidth="1"/>
    <col min="7176" max="7176" width="8.875" style="10" customWidth="1"/>
    <col min="7177" max="7177" width="11.5" style="10" customWidth="1"/>
    <col min="7178" max="7178" width="10.5" style="10" customWidth="1"/>
    <col min="7179" max="7179" width="8.125" style="10" customWidth="1"/>
    <col min="7180" max="7426" width="9" style="10"/>
    <col min="7427" max="7427" width="30.25" style="10" customWidth="1"/>
    <col min="7428" max="7430" width="11.5" style="10" customWidth="1"/>
    <col min="7431" max="7431" width="9.875" style="10" customWidth="1"/>
    <col min="7432" max="7432" width="8.875" style="10" customWidth="1"/>
    <col min="7433" max="7433" width="11.5" style="10" customWidth="1"/>
    <col min="7434" max="7434" width="10.5" style="10" customWidth="1"/>
    <col min="7435" max="7435" width="8.125" style="10" customWidth="1"/>
    <col min="7436" max="7682" width="9" style="10"/>
    <col min="7683" max="7683" width="30.25" style="10" customWidth="1"/>
    <col min="7684" max="7686" width="11.5" style="10" customWidth="1"/>
    <col min="7687" max="7687" width="9.875" style="10" customWidth="1"/>
    <col min="7688" max="7688" width="8.875" style="10" customWidth="1"/>
    <col min="7689" max="7689" width="11.5" style="10" customWidth="1"/>
    <col min="7690" max="7690" width="10.5" style="10" customWidth="1"/>
    <col min="7691" max="7691" width="8.125" style="10" customWidth="1"/>
    <col min="7692" max="7938" width="9" style="10"/>
    <col min="7939" max="7939" width="30.25" style="10" customWidth="1"/>
    <col min="7940" max="7942" width="11.5" style="10" customWidth="1"/>
    <col min="7943" max="7943" width="9.875" style="10" customWidth="1"/>
    <col min="7944" max="7944" width="8.875" style="10" customWidth="1"/>
    <col min="7945" max="7945" width="11.5" style="10" customWidth="1"/>
    <col min="7946" max="7946" width="10.5" style="10" customWidth="1"/>
    <col min="7947" max="7947" width="8.125" style="10" customWidth="1"/>
    <col min="7948" max="8194" width="9" style="10"/>
    <col min="8195" max="8195" width="30.25" style="10" customWidth="1"/>
    <col min="8196" max="8198" width="11.5" style="10" customWidth="1"/>
    <col min="8199" max="8199" width="9.875" style="10" customWidth="1"/>
    <col min="8200" max="8200" width="8.875" style="10" customWidth="1"/>
    <col min="8201" max="8201" width="11.5" style="10" customWidth="1"/>
    <col min="8202" max="8202" width="10.5" style="10" customWidth="1"/>
    <col min="8203" max="8203" width="8.125" style="10" customWidth="1"/>
    <col min="8204" max="8450" width="9" style="10"/>
    <col min="8451" max="8451" width="30.25" style="10" customWidth="1"/>
    <col min="8452" max="8454" width="11.5" style="10" customWidth="1"/>
    <col min="8455" max="8455" width="9.875" style="10" customWidth="1"/>
    <col min="8456" max="8456" width="8.875" style="10" customWidth="1"/>
    <col min="8457" max="8457" width="11.5" style="10" customWidth="1"/>
    <col min="8458" max="8458" width="10.5" style="10" customWidth="1"/>
    <col min="8459" max="8459" width="8.125" style="10" customWidth="1"/>
    <col min="8460" max="8706" width="9" style="10"/>
    <col min="8707" max="8707" width="30.25" style="10" customWidth="1"/>
    <col min="8708" max="8710" width="11.5" style="10" customWidth="1"/>
    <col min="8711" max="8711" width="9.875" style="10" customWidth="1"/>
    <col min="8712" max="8712" width="8.875" style="10" customWidth="1"/>
    <col min="8713" max="8713" width="11.5" style="10" customWidth="1"/>
    <col min="8714" max="8714" width="10.5" style="10" customWidth="1"/>
    <col min="8715" max="8715" width="8.125" style="10" customWidth="1"/>
    <col min="8716" max="8962" width="9" style="10"/>
    <col min="8963" max="8963" width="30.25" style="10" customWidth="1"/>
    <col min="8964" max="8966" width="11.5" style="10" customWidth="1"/>
    <col min="8967" max="8967" width="9.875" style="10" customWidth="1"/>
    <col min="8968" max="8968" width="8.875" style="10" customWidth="1"/>
    <col min="8969" max="8969" width="11.5" style="10" customWidth="1"/>
    <col min="8970" max="8970" width="10.5" style="10" customWidth="1"/>
    <col min="8971" max="8971" width="8.125" style="10" customWidth="1"/>
    <col min="8972" max="9218" width="9" style="10"/>
    <col min="9219" max="9219" width="30.25" style="10" customWidth="1"/>
    <col min="9220" max="9222" width="11.5" style="10" customWidth="1"/>
    <col min="9223" max="9223" width="9.875" style="10" customWidth="1"/>
    <col min="9224" max="9224" width="8.875" style="10" customWidth="1"/>
    <col min="9225" max="9225" width="11.5" style="10" customWidth="1"/>
    <col min="9226" max="9226" width="10.5" style="10" customWidth="1"/>
    <col min="9227" max="9227" width="8.125" style="10" customWidth="1"/>
    <col min="9228" max="9474" width="9" style="10"/>
    <col min="9475" max="9475" width="30.25" style="10" customWidth="1"/>
    <col min="9476" max="9478" width="11.5" style="10" customWidth="1"/>
    <col min="9479" max="9479" width="9.875" style="10" customWidth="1"/>
    <col min="9480" max="9480" width="8.875" style="10" customWidth="1"/>
    <col min="9481" max="9481" width="11.5" style="10" customWidth="1"/>
    <col min="9482" max="9482" width="10.5" style="10" customWidth="1"/>
    <col min="9483" max="9483" width="8.125" style="10" customWidth="1"/>
    <col min="9484" max="9730" width="9" style="10"/>
    <col min="9731" max="9731" width="30.25" style="10" customWidth="1"/>
    <col min="9732" max="9734" width="11.5" style="10" customWidth="1"/>
    <col min="9735" max="9735" width="9.875" style="10" customWidth="1"/>
    <col min="9736" max="9736" width="8.875" style="10" customWidth="1"/>
    <col min="9737" max="9737" width="11.5" style="10" customWidth="1"/>
    <col min="9738" max="9738" width="10.5" style="10" customWidth="1"/>
    <col min="9739" max="9739" width="8.125" style="10" customWidth="1"/>
    <col min="9740" max="9986" width="9" style="10"/>
    <col min="9987" max="9987" width="30.25" style="10" customWidth="1"/>
    <col min="9988" max="9990" width="11.5" style="10" customWidth="1"/>
    <col min="9991" max="9991" width="9.875" style="10" customWidth="1"/>
    <col min="9992" max="9992" width="8.875" style="10" customWidth="1"/>
    <col min="9993" max="9993" width="11.5" style="10" customWidth="1"/>
    <col min="9994" max="9994" width="10.5" style="10" customWidth="1"/>
    <col min="9995" max="9995" width="8.125" style="10" customWidth="1"/>
    <col min="9996" max="10242" width="9" style="10"/>
    <col min="10243" max="10243" width="30.25" style="10" customWidth="1"/>
    <col min="10244" max="10246" width="11.5" style="10" customWidth="1"/>
    <col min="10247" max="10247" width="9.875" style="10" customWidth="1"/>
    <col min="10248" max="10248" width="8.875" style="10" customWidth="1"/>
    <col min="10249" max="10249" width="11.5" style="10" customWidth="1"/>
    <col min="10250" max="10250" width="10.5" style="10" customWidth="1"/>
    <col min="10251" max="10251" width="8.125" style="10" customWidth="1"/>
    <col min="10252" max="10498" width="9" style="10"/>
    <col min="10499" max="10499" width="30.25" style="10" customWidth="1"/>
    <col min="10500" max="10502" width="11.5" style="10" customWidth="1"/>
    <col min="10503" max="10503" width="9.875" style="10" customWidth="1"/>
    <col min="10504" max="10504" width="8.875" style="10" customWidth="1"/>
    <col min="10505" max="10505" width="11.5" style="10" customWidth="1"/>
    <col min="10506" max="10506" width="10.5" style="10" customWidth="1"/>
    <col min="10507" max="10507" width="8.125" style="10" customWidth="1"/>
    <col min="10508" max="10754" width="9" style="10"/>
    <col min="10755" max="10755" width="30.25" style="10" customWidth="1"/>
    <col min="10756" max="10758" width="11.5" style="10" customWidth="1"/>
    <col min="10759" max="10759" width="9.875" style="10" customWidth="1"/>
    <col min="10760" max="10760" width="8.875" style="10" customWidth="1"/>
    <col min="10761" max="10761" width="11.5" style="10" customWidth="1"/>
    <col min="10762" max="10762" width="10.5" style="10" customWidth="1"/>
    <col min="10763" max="10763" width="8.125" style="10" customWidth="1"/>
    <col min="10764" max="11010" width="9" style="10"/>
    <col min="11011" max="11011" width="30.25" style="10" customWidth="1"/>
    <col min="11012" max="11014" width="11.5" style="10" customWidth="1"/>
    <col min="11015" max="11015" width="9.875" style="10" customWidth="1"/>
    <col min="11016" max="11016" width="8.875" style="10" customWidth="1"/>
    <col min="11017" max="11017" width="11.5" style="10" customWidth="1"/>
    <col min="11018" max="11018" width="10.5" style="10" customWidth="1"/>
    <col min="11019" max="11019" width="8.125" style="10" customWidth="1"/>
    <col min="11020" max="11266" width="9" style="10"/>
    <col min="11267" max="11267" width="30.25" style="10" customWidth="1"/>
    <col min="11268" max="11270" width="11.5" style="10" customWidth="1"/>
    <col min="11271" max="11271" width="9.875" style="10" customWidth="1"/>
    <col min="11272" max="11272" width="8.875" style="10" customWidth="1"/>
    <col min="11273" max="11273" width="11.5" style="10" customWidth="1"/>
    <col min="11274" max="11274" width="10.5" style="10" customWidth="1"/>
    <col min="11275" max="11275" width="8.125" style="10" customWidth="1"/>
    <col min="11276" max="11522" width="9" style="10"/>
    <col min="11523" max="11523" width="30.25" style="10" customWidth="1"/>
    <col min="11524" max="11526" width="11.5" style="10" customWidth="1"/>
    <col min="11527" max="11527" width="9.875" style="10" customWidth="1"/>
    <col min="11528" max="11528" width="8.875" style="10" customWidth="1"/>
    <col min="11529" max="11529" width="11.5" style="10" customWidth="1"/>
    <col min="11530" max="11530" width="10.5" style="10" customWidth="1"/>
    <col min="11531" max="11531" width="8.125" style="10" customWidth="1"/>
    <col min="11532" max="11778" width="9" style="10"/>
    <col min="11779" max="11779" width="30.25" style="10" customWidth="1"/>
    <col min="11780" max="11782" width="11.5" style="10" customWidth="1"/>
    <col min="11783" max="11783" width="9.875" style="10" customWidth="1"/>
    <col min="11784" max="11784" width="8.875" style="10" customWidth="1"/>
    <col min="11785" max="11785" width="11.5" style="10" customWidth="1"/>
    <col min="11786" max="11786" width="10.5" style="10" customWidth="1"/>
    <col min="11787" max="11787" width="8.125" style="10" customWidth="1"/>
    <col min="11788" max="12034" width="9" style="10"/>
    <col min="12035" max="12035" width="30.25" style="10" customWidth="1"/>
    <col min="12036" max="12038" width="11.5" style="10" customWidth="1"/>
    <col min="12039" max="12039" width="9.875" style="10" customWidth="1"/>
    <col min="12040" max="12040" width="8.875" style="10" customWidth="1"/>
    <col min="12041" max="12041" width="11.5" style="10" customWidth="1"/>
    <col min="12042" max="12042" width="10.5" style="10" customWidth="1"/>
    <col min="12043" max="12043" width="8.125" style="10" customWidth="1"/>
    <col min="12044" max="12290" width="9" style="10"/>
    <col min="12291" max="12291" width="30.25" style="10" customWidth="1"/>
    <col min="12292" max="12294" width="11.5" style="10" customWidth="1"/>
    <col min="12295" max="12295" width="9.875" style="10" customWidth="1"/>
    <col min="12296" max="12296" width="8.875" style="10" customWidth="1"/>
    <col min="12297" max="12297" width="11.5" style="10" customWidth="1"/>
    <col min="12298" max="12298" width="10.5" style="10" customWidth="1"/>
    <col min="12299" max="12299" width="8.125" style="10" customWidth="1"/>
    <col min="12300" max="12546" width="9" style="10"/>
    <col min="12547" max="12547" width="30.25" style="10" customWidth="1"/>
    <col min="12548" max="12550" width="11.5" style="10" customWidth="1"/>
    <col min="12551" max="12551" width="9.875" style="10" customWidth="1"/>
    <col min="12552" max="12552" width="8.875" style="10" customWidth="1"/>
    <col min="12553" max="12553" width="11.5" style="10" customWidth="1"/>
    <col min="12554" max="12554" width="10.5" style="10" customWidth="1"/>
    <col min="12555" max="12555" width="8.125" style="10" customWidth="1"/>
    <col min="12556" max="12802" width="9" style="10"/>
    <col min="12803" max="12803" width="30.25" style="10" customWidth="1"/>
    <col min="12804" max="12806" width="11.5" style="10" customWidth="1"/>
    <col min="12807" max="12807" width="9.875" style="10" customWidth="1"/>
    <col min="12808" max="12808" width="8.875" style="10" customWidth="1"/>
    <col min="12809" max="12809" width="11.5" style="10" customWidth="1"/>
    <col min="12810" max="12810" width="10.5" style="10" customWidth="1"/>
    <col min="12811" max="12811" width="8.125" style="10" customWidth="1"/>
    <col min="12812" max="13058" width="9" style="10"/>
    <col min="13059" max="13059" width="30.25" style="10" customWidth="1"/>
    <col min="13060" max="13062" width="11.5" style="10" customWidth="1"/>
    <col min="13063" max="13063" width="9.875" style="10" customWidth="1"/>
    <col min="13064" max="13064" width="8.875" style="10" customWidth="1"/>
    <col min="13065" max="13065" width="11.5" style="10" customWidth="1"/>
    <col min="13066" max="13066" width="10.5" style="10" customWidth="1"/>
    <col min="13067" max="13067" width="8.125" style="10" customWidth="1"/>
    <col min="13068" max="13314" width="9" style="10"/>
    <col min="13315" max="13315" width="30.25" style="10" customWidth="1"/>
    <col min="13316" max="13318" width="11.5" style="10" customWidth="1"/>
    <col min="13319" max="13319" width="9.875" style="10" customWidth="1"/>
    <col min="13320" max="13320" width="8.875" style="10" customWidth="1"/>
    <col min="13321" max="13321" width="11.5" style="10" customWidth="1"/>
    <col min="13322" max="13322" width="10.5" style="10" customWidth="1"/>
    <col min="13323" max="13323" width="8.125" style="10" customWidth="1"/>
    <col min="13324" max="13570" width="9" style="10"/>
    <col min="13571" max="13571" width="30.25" style="10" customWidth="1"/>
    <col min="13572" max="13574" width="11.5" style="10" customWidth="1"/>
    <col min="13575" max="13575" width="9.875" style="10" customWidth="1"/>
    <col min="13576" max="13576" width="8.875" style="10" customWidth="1"/>
    <col min="13577" max="13577" width="11.5" style="10" customWidth="1"/>
    <col min="13578" max="13578" width="10.5" style="10" customWidth="1"/>
    <col min="13579" max="13579" width="8.125" style="10" customWidth="1"/>
    <col min="13580" max="13826" width="9" style="10"/>
    <col min="13827" max="13827" width="30.25" style="10" customWidth="1"/>
    <col min="13828" max="13830" width="11.5" style="10" customWidth="1"/>
    <col min="13831" max="13831" width="9.875" style="10" customWidth="1"/>
    <col min="13832" max="13832" width="8.875" style="10" customWidth="1"/>
    <col min="13833" max="13833" width="11.5" style="10" customWidth="1"/>
    <col min="13834" max="13834" width="10.5" style="10" customWidth="1"/>
    <col min="13835" max="13835" width="8.125" style="10" customWidth="1"/>
    <col min="13836" max="14082" width="9" style="10"/>
    <col min="14083" max="14083" width="30.25" style="10" customWidth="1"/>
    <col min="14084" max="14086" width="11.5" style="10" customWidth="1"/>
    <col min="14087" max="14087" width="9.875" style="10" customWidth="1"/>
    <col min="14088" max="14088" width="8.875" style="10" customWidth="1"/>
    <col min="14089" max="14089" width="11.5" style="10" customWidth="1"/>
    <col min="14090" max="14090" width="10.5" style="10" customWidth="1"/>
    <col min="14091" max="14091" width="8.125" style="10" customWidth="1"/>
    <col min="14092" max="14338" width="9" style="10"/>
    <col min="14339" max="14339" width="30.25" style="10" customWidth="1"/>
    <col min="14340" max="14342" width="11.5" style="10" customWidth="1"/>
    <col min="14343" max="14343" width="9.875" style="10" customWidth="1"/>
    <col min="14344" max="14344" width="8.875" style="10" customWidth="1"/>
    <col min="14345" max="14345" width="11.5" style="10" customWidth="1"/>
    <col min="14346" max="14346" width="10.5" style="10" customWidth="1"/>
    <col min="14347" max="14347" width="8.125" style="10" customWidth="1"/>
    <col min="14348" max="14594" width="9" style="10"/>
    <col min="14595" max="14595" width="30.25" style="10" customWidth="1"/>
    <col min="14596" max="14598" width="11.5" style="10" customWidth="1"/>
    <col min="14599" max="14599" width="9.875" style="10" customWidth="1"/>
    <col min="14600" max="14600" width="8.875" style="10" customWidth="1"/>
    <col min="14601" max="14601" width="11.5" style="10" customWidth="1"/>
    <col min="14602" max="14602" width="10.5" style="10" customWidth="1"/>
    <col min="14603" max="14603" width="8.125" style="10" customWidth="1"/>
    <col min="14604" max="14850" width="9" style="10"/>
    <col min="14851" max="14851" width="30.25" style="10" customWidth="1"/>
    <col min="14852" max="14854" width="11.5" style="10" customWidth="1"/>
    <col min="14855" max="14855" width="9.875" style="10" customWidth="1"/>
    <col min="14856" max="14856" width="8.875" style="10" customWidth="1"/>
    <col min="14857" max="14857" width="11.5" style="10" customWidth="1"/>
    <col min="14858" max="14858" width="10.5" style="10" customWidth="1"/>
    <col min="14859" max="14859" width="8.125" style="10" customWidth="1"/>
    <col min="14860" max="15106" width="9" style="10"/>
    <col min="15107" max="15107" width="30.25" style="10" customWidth="1"/>
    <col min="15108" max="15110" width="11.5" style="10" customWidth="1"/>
    <col min="15111" max="15111" width="9.875" style="10" customWidth="1"/>
    <col min="15112" max="15112" width="8.875" style="10" customWidth="1"/>
    <col min="15113" max="15113" width="11.5" style="10" customWidth="1"/>
    <col min="15114" max="15114" width="10.5" style="10" customWidth="1"/>
    <col min="15115" max="15115" width="8.125" style="10" customWidth="1"/>
    <col min="15116" max="15362" width="9" style="10"/>
    <col min="15363" max="15363" width="30.25" style="10" customWidth="1"/>
    <col min="15364" max="15366" width="11.5" style="10" customWidth="1"/>
    <col min="15367" max="15367" width="9.875" style="10" customWidth="1"/>
    <col min="15368" max="15368" width="8.875" style="10" customWidth="1"/>
    <col min="15369" max="15369" width="11.5" style="10" customWidth="1"/>
    <col min="15370" max="15370" width="10.5" style="10" customWidth="1"/>
    <col min="15371" max="15371" width="8.125" style="10" customWidth="1"/>
    <col min="15372" max="15618" width="9" style="10"/>
    <col min="15619" max="15619" width="30.25" style="10" customWidth="1"/>
    <col min="15620" max="15622" width="11.5" style="10" customWidth="1"/>
    <col min="15623" max="15623" width="9.875" style="10" customWidth="1"/>
    <col min="15624" max="15624" width="8.875" style="10" customWidth="1"/>
    <col min="15625" max="15625" width="11.5" style="10" customWidth="1"/>
    <col min="15626" max="15626" width="10.5" style="10" customWidth="1"/>
    <col min="15627" max="15627" width="8.125" style="10" customWidth="1"/>
    <col min="15628" max="15874" width="9" style="10"/>
    <col min="15875" max="15875" width="30.25" style="10" customWidth="1"/>
    <col min="15876" max="15878" width="11.5" style="10" customWidth="1"/>
    <col min="15879" max="15879" width="9.875" style="10" customWidth="1"/>
    <col min="15880" max="15880" width="8.875" style="10" customWidth="1"/>
    <col min="15881" max="15881" width="11.5" style="10" customWidth="1"/>
    <col min="15882" max="15882" width="10.5" style="10" customWidth="1"/>
    <col min="15883" max="15883" width="8.125" style="10" customWidth="1"/>
    <col min="15884" max="16130" width="9" style="10"/>
    <col min="16131" max="16131" width="30.25" style="10" customWidth="1"/>
    <col min="16132" max="16134" width="11.5" style="10" customWidth="1"/>
    <col min="16135" max="16135" width="9.875" style="10" customWidth="1"/>
    <col min="16136" max="16136" width="8.875" style="10" customWidth="1"/>
    <col min="16137" max="16137" width="11.5" style="10" customWidth="1"/>
    <col min="16138" max="16138" width="10.5" style="10" customWidth="1"/>
    <col min="16139" max="16139" width="8.125" style="10" customWidth="1"/>
    <col min="16140" max="16384" width="9" style="10"/>
  </cols>
  <sheetData>
    <row r="1" spans="1:11" ht="15.75">
      <c r="A1" s="325" t="s">
        <v>449</v>
      </c>
      <c r="B1" s="325"/>
      <c r="C1" s="325"/>
      <c r="D1" s="325"/>
      <c r="E1" s="325"/>
      <c r="F1" s="325"/>
      <c r="G1" s="325"/>
      <c r="H1" s="200"/>
      <c r="I1" s="200"/>
      <c r="J1" s="200"/>
      <c r="K1" s="201" t="s">
        <v>308</v>
      </c>
    </row>
    <row r="2" spans="1:11" ht="18.75" customHeight="1">
      <c r="A2" s="326" t="s">
        <v>450</v>
      </c>
      <c r="B2" s="326"/>
      <c r="C2" s="326"/>
      <c r="D2" s="326"/>
      <c r="E2" s="326"/>
      <c r="F2" s="326"/>
      <c r="G2" s="326"/>
      <c r="H2" s="202"/>
      <c r="I2" s="202"/>
      <c r="J2" s="202"/>
      <c r="K2" s="199" t="s">
        <v>415</v>
      </c>
    </row>
    <row r="3" spans="1:11" ht="15.75">
      <c r="A3" s="325" t="s">
        <v>459</v>
      </c>
      <c r="B3" s="325"/>
      <c r="C3" s="325"/>
      <c r="D3" s="325"/>
      <c r="E3" s="325"/>
      <c r="F3" s="325"/>
      <c r="G3" s="325"/>
      <c r="H3" s="203"/>
      <c r="I3" s="203"/>
      <c r="J3" s="203"/>
      <c r="K3" s="201"/>
    </row>
    <row r="4" spans="1:11" ht="15.75" customHeight="1">
      <c r="A4" s="204"/>
      <c r="B4" s="204"/>
      <c r="C4" s="204"/>
      <c r="D4" s="215"/>
      <c r="E4" s="204"/>
      <c r="F4" s="204"/>
      <c r="G4" s="204"/>
      <c r="H4" s="203"/>
      <c r="I4" s="203"/>
      <c r="J4" s="203"/>
      <c r="K4" s="201"/>
    </row>
    <row r="5" spans="1:11">
      <c r="A5" s="205"/>
      <c r="B5" s="206"/>
      <c r="C5" s="206"/>
      <c r="D5" s="216"/>
      <c r="E5" s="207"/>
      <c r="F5" s="205"/>
      <c r="G5" s="205"/>
      <c r="H5" s="205"/>
      <c r="I5" s="205"/>
      <c r="J5" s="205"/>
      <c r="K5" s="205"/>
    </row>
    <row r="6" spans="1:11">
      <c r="A6" s="329" t="s">
        <v>451</v>
      </c>
      <c r="B6" s="329" t="s">
        <v>2</v>
      </c>
      <c r="C6" s="226"/>
      <c r="D6" s="329" t="s">
        <v>248</v>
      </c>
      <c r="E6" s="329" t="s">
        <v>249</v>
      </c>
      <c r="F6" s="227" t="s">
        <v>250</v>
      </c>
      <c r="G6" s="228"/>
      <c r="H6" s="228"/>
      <c r="I6" s="228"/>
      <c r="J6" s="228"/>
      <c r="K6" s="229"/>
    </row>
    <row r="7" spans="1:11" ht="12.75" customHeight="1">
      <c r="A7" s="334"/>
      <c r="B7" s="334"/>
      <c r="C7" s="230"/>
      <c r="D7" s="334"/>
      <c r="E7" s="334"/>
      <c r="F7" s="327" t="s">
        <v>98</v>
      </c>
      <c r="G7" s="231" t="s">
        <v>251</v>
      </c>
      <c r="H7" s="232"/>
      <c r="I7" s="232"/>
      <c r="J7" s="232"/>
      <c r="K7" s="327" t="s">
        <v>452</v>
      </c>
    </row>
    <row r="8" spans="1:11" ht="12.75" customHeight="1">
      <c r="A8" s="334"/>
      <c r="B8" s="334"/>
      <c r="C8" s="230"/>
      <c r="D8" s="334"/>
      <c r="E8" s="334"/>
      <c r="F8" s="327"/>
      <c r="G8" s="329" t="s">
        <v>453</v>
      </c>
      <c r="H8" s="330"/>
      <c r="I8" s="331" t="s">
        <v>454</v>
      </c>
      <c r="J8" s="332" t="s">
        <v>104</v>
      </c>
      <c r="K8" s="327"/>
    </row>
    <row r="9" spans="1:11" ht="95.25" customHeight="1">
      <c r="A9" s="335"/>
      <c r="B9" s="335"/>
      <c r="C9" s="233"/>
      <c r="D9" s="335"/>
      <c r="E9" s="335"/>
      <c r="F9" s="328"/>
      <c r="G9" s="234" t="s">
        <v>455</v>
      </c>
      <c r="H9" s="234" t="s">
        <v>456</v>
      </c>
      <c r="I9" s="328"/>
      <c r="J9" s="333"/>
      <c r="K9" s="328"/>
    </row>
    <row r="10" spans="1:11" s="16" customFormat="1" ht="11.25">
      <c r="A10" s="235" t="s">
        <v>4</v>
      </c>
      <c r="B10" s="235">
        <v>3</v>
      </c>
      <c r="C10" s="236"/>
      <c r="D10" s="235">
        <v>4</v>
      </c>
      <c r="E10" s="235">
        <v>5</v>
      </c>
      <c r="F10" s="237">
        <v>6</v>
      </c>
      <c r="G10" s="237">
        <v>7</v>
      </c>
      <c r="H10" s="237">
        <v>8</v>
      </c>
      <c r="I10" s="237">
        <v>9</v>
      </c>
      <c r="J10" s="237">
        <v>10</v>
      </c>
      <c r="K10" s="237">
        <v>11</v>
      </c>
    </row>
    <row r="11" spans="1:11" s="17" customFormat="1" ht="15.75" customHeight="1">
      <c r="A11" s="348" t="s">
        <v>122</v>
      </c>
      <c r="B11" s="349" t="s">
        <v>123</v>
      </c>
      <c r="C11" s="208" t="s">
        <v>457</v>
      </c>
      <c r="D11" s="209">
        <f>D14</f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1">
        <v>0</v>
      </c>
    </row>
    <row r="12" spans="1:11" s="17" customFormat="1" ht="15.75" customHeight="1">
      <c r="A12" s="337" t="s">
        <v>22</v>
      </c>
      <c r="B12" s="340" t="s">
        <v>23</v>
      </c>
      <c r="C12" s="208" t="s">
        <v>458</v>
      </c>
      <c r="D12" s="209">
        <f t="shared" ref="D12:H13" si="0">D15</f>
        <v>209095.04000000001</v>
      </c>
      <c r="E12" s="210">
        <f t="shared" si="0"/>
        <v>209095.04000000001</v>
      </c>
      <c r="F12" s="210">
        <f t="shared" si="0"/>
        <v>209095.04000000001</v>
      </c>
      <c r="G12" s="210">
        <f t="shared" si="0"/>
        <v>3360.88</v>
      </c>
      <c r="H12" s="210">
        <f t="shared" si="0"/>
        <v>205734.16</v>
      </c>
      <c r="I12" s="210">
        <v>0</v>
      </c>
      <c r="J12" s="210">
        <v>0</v>
      </c>
      <c r="K12" s="211">
        <v>0</v>
      </c>
    </row>
    <row r="13" spans="1:11" s="17" customFormat="1" ht="18" customHeight="1">
      <c r="A13" s="338" t="s">
        <v>22</v>
      </c>
      <c r="B13" s="341" t="s">
        <v>23</v>
      </c>
      <c r="C13" s="208" t="s">
        <v>406</v>
      </c>
      <c r="D13" s="209">
        <f t="shared" si="0"/>
        <v>209095.04000000001</v>
      </c>
      <c r="E13" s="210">
        <f t="shared" si="0"/>
        <v>209095.04000000001</v>
      </c>
      <c r="F13" s="210">
        <f t="shared" si="0"/>
        <v>209095.04000000001</v>
      </c>
      <c r="G13" s="210">
        <f t="shared" si="0"/>
        <v>3360.88</v>
      </c>
      <c r="H13" s="210">
        <f t="shared" si="0"/>
        <v>205734.16</v>
      </c>
      <c r="I13" s="210">
        <v>0</v>
      </c>
      <c r="J13" s="210">
        <v>0</v>
      </c>
      <c r="K13" s="211">
        <v>0</v>
      </c>
    </row>
    <row r="14" spans="1:11" s="17" customFormat="1" ht="17.25" customHeight="1">
      <c r="A14" s="350" t="s">
        <v>129</v>
      </c>
      <c r="B14" s="345" t="s">
        <v>130</v>
      </c>
      <c r="C14" s="212" t="s">
        <v>457</v>
      </c>
      <c r="D14" s="238">
        <v>0</v>
      </c>
      <c r="E14" s="239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</row>
    <row r="15" spans="1:11" s="17" customFormat="1" ht="15.75" customHeight="1">
      <c r="A15" s="343"/>
      <c r="B15" s="346"/>
      <c r="C15" s="212" t="s">
        <v>458</v>
      </c>
      <c r="D15" s="238">
        <v>209095.04000000001</v>
      </c>
      <c r="E15" s="239">
        <v>209095.04000000001</v>
      </c>
      <c r="F15" s="239">
        <v>209095.04000000001</v>
      </c>
      <c r="G15" s="217">
        <v>3360.88</v>
      </c>
      <c r="H15" s="217">
        <v>205734.16</v>
      </c>
      <c r="I15" s="240">
        <v>0</v>
      </c>
      <c r="J15" s="240">
        <v>0</v>
      </c>
      <c r="K15" s="240">
        <v>0</v>
      </c>
    </row>
    <row r="16" spans="1:11" s="17" customFormat="1" ht="15.75">
      <c r="A16" s="343"/>
      <c r="B16" s="346"/>
      <c r="C16" s="213" t="s">
        <v>406</v>
      </c>
      <c r="D16" s="241">
        <v>209095.04000000001</v>
      </c>
      <c r="E16" s="242">
        <v>209095.04000000001</v>
      </c>
      <c r="F16" s="242">
        <v>209095.04000000001</v>
      </c>
      <c r="G16" s="243">
        <v>3360.88</v>
      </c>
      <c r="H16" s="244">
        <v>205734.16</v>
      </c>
      <c r="I16" s="243">
        <v>0</v>
      </c>
      <c r="J16" s="243">
        <v>0</v>
      </c>
      <c r="K16" s="243">
        <v>0</v>
      </c>
    </row>
    <row r="17" spans="1:11">
      <c r="A17" s="336" t="s">
        <v>22</v>
      </c>
      <c r="B17" s="339" t="s">
        <v>23</v>
      </c>
      <c r="C17" s="208" t="s">
        <v>457</v>
      </c>
      <c r="D17" s="245">
        <f>D20</f>
        <v>68500</v>
      </c>
      <c r="E17" s="245">
        <f t="shared" ref="E17:K17" si="1">E20</f>
        <v>68500</v>
      </c>
      <c r="F17" s="245">
        <f t="shared" si="1"/>
        <v>68500</v>
      </c>
      <c r="G17" s="245">
        <f t="shared" si="1"/>
        <v>52421.89</v>
      </c>
      <c r="H17" s="245">
        <f t="shared" si="1"/>
        <v>16078.11</v>
      </c>
      <c r="I17" s="245">
        <f t="shared" si="1"/>
        <v>0</v>
      </c>
      <c r="J17" s="245">
        <f t="shared" si="1"/>
        <v>0</v>
      </c>
      <c r="K17" s="245">
        <f t="shared" si="1"/>
        <v>0</v>
      </c>
    </row>
    <row r="18" spans="1:11" ht="25.5">
      <c r="A18" s="337" t="s">
        <v>22</v>
      </c>
      <c r="B18" s="340" t="s">
        <v>23</v>
      </c>
      <c r="C18" s="208" t="s">
        <v>458</v>
      </c>
      <c r="D18" s="245">
        <f>D21</f>
        <v>68500</v>
      </c>
      <c r="E18" s="245">
        <f t="shared" ref="E18:K18" si="2">E21</f>
        <v>68500</v>
      </c>
      <c r="F18" s="245">
        <f t="shared" si="2"/>
        <v>68500</v>
      </c>
      <c r="G18" s="245">
        <f t="shared" si="2"/>
        <v>52421.89</v>
      </c>
      <c r="H18" s="245">
        <f t="shared" si="2"/>
        <v>16078.11</v>
      </c>
      <c r="I18" s="245">
        <f t="shared" si="2"/>
        <v>0</v>
      </c>
      <c r="J18" s="245">
        <f t="shared" si="2"/>
        <v>0</v>
      </c>
      <c r="K18" s="245">
        <f t="shared" si="2"/>
        <v>0</v>
      </c>
    </row>
    <row r="19" spans="1:11">
      <c r="A19" s="338" t="s">
        <v>22</v>
      </c>
      <c r="B19" s="341" t="s">
        <v>23</v>
      </c>
      <c r="C19" s="208" t="s">
        <v>406</v>
      </c>
      <c r="D19" s="245">
        <f>D22</f>
        <v>68500</v>
      </c>
      <c r="E19" s="245">
        <f t="shared" ref="E19:K19" si="3">E22</f>
        <v>68500</v>
      </c>
      <c r="F19" s="245">
        <f t="shared" si="3"/>
        <v>68500</v>
      </c>
      <c r="G19" s="245">
        <f t="shared" si="3"/>
        <v>52421.89</v>
      </c>
      <c r="H19" s="245">
        <f t="shared" si="3"/>
        <v>16078.11</v>
      </c>
      <c r="I19" s="245">
        <f t="shared" si="3"/>
        <v>0</v>
      </c>
      <c r="J19" s="245">
        <f t="shared" si="3"/>
        <v>0</v>
      </c>
      <c r="K19" s="245">
        <f t="shared" si="3"/>
        <v>0</v>
      </c>
    </row>
    <row r="20" spans="1:11">
      <c r="A20" s="342" t="s">
        <v>154</v>
      </c>
      <c r="B20" s="345" t="s">
        <v>155</v>
      </c>
      <c r="C20" s="212" t="s">
        <v>457</v>
      </c>
      <c r="D20" s="246">
        <v>68500</v>
      </c>
      <c r="E20" s="247">
        <v>68500</v>
      </c>
      <c r="F20" s="248">
        <v>68500</v>
      </c>
      <c r="G20" s="248">
        <v>52421.89</v>
      </c>
      <c r="H20" s="248">
        <v>16078.11</v>
      </c>
      <c r="I20" s="248">
        <v>0</v>
      </c>
      <c r="J20" s="248">
        <v>0</v>
      </c>
      <c r="K20" s="248">
        <v>0</v>
      </c>
    </row>
    <row r="21" spans="1:11" ht="25.5">
      <c r="A21" s="343"/>
      <c r="B21" s="346"/>
      <c r="C21" s="212" t="s">
        <v>458</v>
      </c>
      <c r="D21" s="238">
        <v>68500</v>
      </c>
      <c r="E21" s="239">
        <v>68500</v>
      </c>
      <c r="F21" s="240">
        <v>68500</v>
      </c>
      <c r="G21" s="240">
        <v>52421.89</v>
      </c>
      <c r="H21" s="240">
        <v>16078.11</v>
      </c>
      <c r="I21" s="240">
        <v>0</v>
      </c>
      <c r="J21" s="240">
        <v>0</v>
      </c>
      <c r="K21" s="240">
        <v>0</v>
      </c>
    </row>
    <row r="22" spans="1:11">
      <c r="A22" s="344"/>
      <c r="B22" s="347"/>
      <c r="C22" s="212" t="s">
        <v>406</v>
      </c>
      <c r="D22" s="238">
        <v>68500</v>
      </c>
      <c r="E22" s="239">
        <v>68500</v>
      </c>
      <c r="F22" s="240">
        <v>68500</v>
      </c>
      <c r="G22" s="240">
        <v>52421.89</v>
      </c>
      <c r="H22" s="240">
        <v>16078.11</v>
      </c>
      <c r="I22" s="240">
        <v>0</v>
      </c>
      <c r="J22" s="240">
        <v>0</v>
      </c>
      <c r="K22" s="240">
        <v>0</v>
      </c>
    </row>
    <row r="23" spans="1:11">
      <c r="A23" s="351">
        <v>751</v>
      </c>
      <c r="B23" s="349" t="s">
        <v>31</v>
      </c>
      <c r="C23" s="208" t="s">
        <v>457</v>
      </c>
      <c r="D23" s="245">
        <f>D26</f>
        <v>828</v>
      </c>
      <c r="E23" s="245">
        <f t="shared" ref="E23:K23" si="4">E26</f>
        <v>828</v>
      </c>
      <c r="F23" s="245">
        <f t="shared" si="4"/>
        <v>828</v>
      </c>
      <c r="G23" s="245">
        <f t="shared" si="4"/>
        <v>376.5</v>
      </c>
      <c r="H23" s="245">
        <f t="shared" si="4"/>
        <v>451.5</v>
      </c>
      <c r="I23" s="245">
        <f t="shared" si="4"/>
        <v>0</v>
      </c>
      <c r="J23" s="245">
        <f t="shared" si="4"/>
        <v>0</v>
      </c>
      <c r="K23" s="245">
        <f t="shared" si="4"/>
        <v>0</v>
      </c>
    </row>
    <row r="24" spans="1:11" ht="25.5">
      <c r="A24" s="337">
        <v>751</v>
      </c>
      <c r="B24" s="340" t="s">
        <v>31</v>
      </c>
      <c r="C24" s="208" t="s">
        <v>458</v>
      </c>
      <c r="D24" s="245">
        <f>D27</f>
        <v>828</v>
      </c>
      <c r="E24" s="245">
        <f t="shared" ref="E24:K24" si="5">E27</f>
        <v>828</v>
      </c>
      <c r="F24" s="245">
        <f t="shared" si="5"/>
        <v>828</v>
      </c>
      <c r="G24" s="245">
        <f t="shared" si="5"/>
        <v>376.5</v>
      </c>
      <c r="H24" s="245">
        <f t="shared" si="5"/>
        <v>451.5</v>
      </c>
      <c r="I24" s="245">
        <f t="shared" si="5"/>
        <v>0</v>
      </c>
      <c r="J24" s="245">
        <f t="shared" si="5"/>
        <v>0</v>
      </c>
      <c r="K24" s="245">
        <f t="shared" si="5"/>
        <v>0</v>
      </c>
    </row>
    <row r="25" spans="1:11">
      <c r="A25" s="337">
        <v>751</v>
      </c>
      <c r="B25" s="340" t="s">
        <v>31</v>
      </c>
      <c r="C25" s="218" t="s">
        <v>406</v>
      </c>
      <c r="D25" s="249">
        <f>D28</f>
        <v>828</v>
      </c>
      <c r="E25" s="249">
        <f t="shared" ref="E25:K25" si="6">E28</f>
        <v>828</v>
      </c>
      <c r="F25" s="249">
        <f t="shared" si="6"/>
        <v>828</v>
      </c>
      <c r="G25" s="249">
        <f t="shared" si="6"/>
        <v>376.5</v>
      </c>
      <c r="H25" s="249">
        <f t="shared" si="6"/>
        <v>451.5</v>
      </c>
      <c r="I25" s="249">
        <f t="shared" si="6"/>
        <v>0</v>
      </c>
      <c r="J25" s="249">
        <f t="shared" si="6"/>
        <v>0</v>
      </c>
      <c r="K25" s="249">
        <f t="shared" si="6"/>
        <v>0</v>
      </c>
    </row>
    <row r="26" spans="1:11" ht="28.5" customHeight="1">
      <c r="A26" s="352">
        <v>75101</v>
      </c>
      <c r="B26" s="250" t="s">
        <v>164</v>
      </c>
      <c r="C26" s="212" t="s">
        <v>457</v>
      </c>
      <c r="D26" s="251">
        <v>828</v>
      </c>
      <c r="E26" s="251">
        <v>828</v>
      </c>
      <c r="F26" s="251">
        <v>828</v>
      </c>
      <c r="G26" s="251">
        <v>376.5</v>
      </c>
      <c r="H26" s="251">
        <v>451.5</v>
      </c>
      <c r="I26" s="251">
        <v>0</v>
      </c>
      <c r="J26" s="251">
        <v>0</v>
      </c>
      <c r="K26" s="251">
        <v>0</v>
      </c>
    </row>
    <row r="27" spans="1:11" ht="30" customHeight="1">
      <c r="A27" s="352"/>
      <c r="B27" s="250" t="s">
        <v>164</v>
      </c>
      <c r="C27" s="212" t="s">
        <v>458</v>
      </c>
      <c r="D27" s="251">
        <v>828</v>
      </c>
      <c r="E27" s="251">
        <v>828</v>
      </c>
      <c r="F27" s="251">
        <v>828</v>
      </c>
      <c r="G27" s="251">
        <v>376.5</v>
      </c>
      <c r="H27" s="251">
        <v>451.5</v>
      </c>
      <c r="I27" s="251">
        <v>0</v>
      </c>
      <c r="J27" s="251">
        <v>0</v>
      </c>
      <c r="K27" s="251">
        <v>0</v>
      </c>
    </row>
    <row r="28" spans="1:11" ht="25.5">
      <c r="A28" s="352"/>
      <c r="B28" s="250" t="s">
        <v>164</v>
      </c>
      <c r="C28" s="212" t="s">
        <v>406</v>
      </c>
      <c r="D28" s="251">
        <v>828</v>
      </c>
      <c r="E28" s="251">
        <v>828</v>
      </c>
      <c r="F28" s="251">
        <v>828</v>
      </c>
      <c r="G28" s="251">
        <v>376.5</v>
      </c>
      <c r="H28" s="251">
        <v>451.5</v>
      </c>
      <c r="I28" s="251">
        <v>0</v>
      </c>
      <c r="J28" s="251">
        <v>0</v>
      </c>
      <c r="K28" s="251">
        <v>0</v>
      </c>
    </row>
    <row r="29" spans="1:11">
      <c r="A29" s="353" t="s">
        <v>74</v>
      </c>
      <c r="B29" s="353" t="s">
        <v>75</v>
      </c>
      <c r="C29" s="208" t="s">
        <v>457</v>
      </c>
      <c r="D29" s="245">
        <f>D32+D35+D38</f>
        <v>1977000</v>
      </c>
      <c r="E29" s="245">
        <f t="shared" ref="E29:K31" si="7">E32+E35+E38</f>
        <v>1977000</v>
      </c>
      <c r="F29" s="245">
        <f t="shared" si="7"/>
        <v>1977000</v>
      </c>
      <c r="G29" s="245">
        <f t="shared" si="7"/>
        <v>121550</v>
      </c>
      <c r="H29" s="245">
        <f t="shared" si="7"/>
        <v>4250</v>
      </c>
      <c r="I29" s="245">
        <f t="shared" si="7"/>
        <v>1851200</v>
      </c>
      <c r="J29" s="245">
        <f t="shared" si="7"/>
        <v>0</v>
      </c>
      <c r="K29" s="245">
        <f t="shared" si="7"/>
        <v>0</v>
      </c>
    </row>
    <row r="30" spans="1:11" ht="25.5">
      <c r="A30" s="353"/>
      <c r="B30" s="353"/>
      <c r="C30" s="208" t="s">
        <v>458</v>
      </c>
      <c r="D30" s="245">
        <f>D33+D36+D39</f>
        <v>1982500</v>
      </c>
      <c r="E30" s="245">
        <f t="shared" si="7"/>
        <v>1982500</v>
      </c>
      <c r="F30" s="245">
        <f t="shared" si="7"/>
        <v>1982500</v>
      </c>
      <c r="G30" s="245">
        <f t="shared" si="7"/>
        <v>125457.4</v>
      </c>
      <c r="H30" s="245">
        <f t="shared" si="7"/>
        <v>11542.6</v>
      </c>
      <c r="I30" s="245">
        <f t="shared" si="7"/>
        <v>1845500</v>
      </c>
      <c r="J30" s="245">
        <f t="shared" si="7"/>
        <v>0</v>
      </c>
      <c r="K30" s="245">
        <f t="shared" si="7"/>
        <v>0</v>
      </c>
    </row>
    <row r="31" spans="1:11">
      <c r="A31" s="353"/>
      <c r="B31" s="353"/>
      <c r="C31" s="208" t="s">
        <v>406</v>
      </c>
      <c r="D31" s="245">
        <f>D34+D37+D40</f>
        <v>1932391.76</v>
      </c>
      <c r="E31" s="245">
        <f t="shared" si="7"/>
        <v>1932391.76</v>
      </c>
      <c r="F31" s="245">
        <f t="shared" si="7"/>
        <v>1932391.76</v>
      </c>
      <c r="G31" s="245">
        <f t="shared" si="7"/>
        <v>123529.45999999999</v>
      </c>
      <c r="H31" s="245">
        <f t="shared" si="7"/>
        <v>11542.6</v>
      </c>
      <c r="I31" s="245">
        <f t="shared" si="7"/>
        <v>1797319.7</v>
      </c>
      <c r="J31" s="245">
        <f t="shared" si="7"/>
        <v>0</v>
      </c>
      <c r="K31" s="245">
        <f t="shared" si="7"/>
        <v>0</v>
      </c>
    </row>
    <row r="32" spans="1:11">
      <c r="A32" s="343">
        <v>85212</v>
      </c>
      <c r="B32" s="355" t="s">
        <v>252</v>
      </c>
      <c r="C32" s="214" t="s">
        <v>457</v>
      </c>
      <c r="D32" s="251">
        <v>1960000</v>
      </c>
      <c r="E32" s="251">
        <v>1960000</v>
      </c>
      <c r="F32" s="251">
        <v>1960000</v>
      </c>
      <c r="G32" s="252">
        <v>104550</v>
      </c>
      <c r="H32" s="253">
        <v>4250</v>
      </c>
      <c r="I32" s="253">
        <v>1851200</v>
      </c>
      <c r="J32" s="248">
        <v>0</v>
      </c>
      <c r="K32" s="248">
        <v>0</v>
      </c>
    </row>
    <row r="33" spans="1:11" ht="25.5">
      <c r="A33" s="343"/>
      <c r="B33" s="355"/>
      <c r="C33" s="212" t="s">
        <v>458</v>
      </c>
      <c r="D33" s="254">
        <v>1945300</v>
      </c>
      <c r="E33" s="254">
        <v>1945300</v>
      </c>
      <c r="F33" s="254">
        <v>1945300</v>
      </c>
      <c r="G33" s="255">
        <v>107257.4</v>
      </c>
      <c r="H33" s="240">
        <v>11542.6</v>
      </c>
      <c r="I33" s="240">
        <v>1826500</v>
      </c>
      <c r="J33" s="240">
        <v>0</v>
      </c>
      <c r="K33" s="240">
        <v>0</v>
      </c>
    </row>
    <row r="34" spans="1:11" ht="15.75" customHeight="1">
      <c r="A34" s="344"/>
      <c r="B34" s="356"/>
      <c r="C34" s="212" t="s">
        <v>406</v>
      </c>
      <c r="D34" s="251">
        <v>1896859.3</v>
      </c>
      <c r="E34" s="251">
        <v>1896859.3</v>
      </c>
      <c r="F34" s="251">
        <v>1896859.3</v>
      </c>
      <c r="G34" s="251">
        <v>106097</v>
      </c>
      <c r="H34" s="256">
        <v>11542.6</v>
      </c>
      <c r="I34" s="240">
        <v>1779219.7</v>
      </c>
      <c r="J34" s="240">
        <v>0</v>
      </c>
      <c r="K34" s="240">
        <v>0</v>
      </c>
    </row>
    <row r="35" spans="1:11">
      <c r="A35" s="342">
        <v>85213</v>
      </c>
      <c r="B35" s="358" t="s">
        <v>200</v>
      </c>
      <c r="C35" s="212" t="s">
        <v>457</v>
      </c>
      <c r="D35" s="251">
        <v>17000</v>
      </c>
      <c r="E35" s="251">
        <v>17000</v>
      </c>
      <c r="F35" s="251">
        <v>17000</v>
      </c>
      <c r="G35" s="251">
        <v>17000</v>
      </c>
      <c r="H35" s="256">
        <v>0</v>
      </c>
      <c r="I35" s="240">
        <v>0</v>
      </c>
      <c r="J35" s="240">
        <v>0</v>
      </c>
      <c r="K35" s="240">
        <v>0</v>
      </c>
    </row>
    <row r="36" spans="1:11" ht="25.5">
      <c r="A36" s="343"/>
      <c r="B36" s="359"/>
      <c r="C36" s="212" t="s">
        <v>458</v>
      </c>
      <c r="D36" s="251">
        <v>18200</v>
      </c>
      <c r="E36" s="251">
        <v>18200</v>
      </c>
      <c r="F36" s="251">
        <v>18200</v>
      </c>
      <c r="G36" s="251">
        <v>18200</v>
      </c>
      <c r="H36" s="256">
        <v>0</v>
      </c>
      <c r="I36" s="240">
        <v>0</v>
      </c>
      <c r="J36" s="240">
        <v>0</v>
      </c>
      <c r="K36" s="240">
        <v>0</v>
      </c>
    </row>
    <row r="37" spans="1:11" ht="15.75" customHeight="1">
      <c r="A37" s="357"/>
      <c r="B37" s="360"/>
      <c r="C37" s="212" t="s">
        <v>406</v>
      </c>
      <c r="D37" s="251">
        <v>17432.46</v>
      </c>
      <c r="E37" s="251">
        <v>17432.46</v>
      </c>
      <c r="F37" s="251">
        <v>17432.46</v>
      </c>
      <c r="G37" s="251">
        <v>17432.46</v>
      </c>
      <c r="H37" s="256">
        <v>0</v>
      </c>
      <c r="I37" s="240">
        <v>0</v>
      </c>
      <c r="J37" s="240">
        <v>0</v>
      </c>
      <c r="K37" s="240">
        <v>0</v>
      </c>
    </row>
    <row r="38" spans="1:11">
      <c r="A38" s="342">
        <v>85295</v>
      </c>
      <c r="B38" s="358" t="s">
        <v>130</v>
      </c>
      <c r="C38" s="212" t="s">
        <v>457</v>
      </c>
      <c r="D38" s="257">
        <v>0</v>
      </c>
      <c r="E38" s="258">
        <v>0</v>
      </c>
      <c r="F38" s="259">
        <v>0</v>
      </c>
      <c r="G38" s="248">
        <v>0</v>
      </c>
      <c r="H38" s="240" t="s">
        <v>124</v>
      </c>
      <c r="I38" s="240" t="s">
        <v>124</v>
      </c>
      <c r="J38" s="240">
        <v>0</v>
      </c>
      <c r="K38" s="240">
        <v>0</v>
      </c>
    </row>
    <row r="39" spans="1:11" ht="25.5">
      <c r="A39" s="343"/>
      <c r="B39" s="359"/>
      <c r="C39" s="212" t="s">
        <v>458</v>
      </c>
      <c r="D39" s="251">
        <v>19000</v>
      </c>
      <c r="E39" s="251">
        <v>19000</v>
      </c>
      <c r="F39" s="251">
        <v>19000</v>
      </c>
      <c r="G39" s="256">
        <v>0</v>
      </c>
      <c r="H39" s="240">
        <v>0</v>
      </c>
      <c r="I39" s="240">
        <v>19000</v>
      </c>
      <c r="J39" s="240">
        <v>0</v>
      </c>
      <c r="K39" s="240">
        <v>0</v>
      </c>
    </row>
    <row r="40" spans="1:11">
      <c r="A40" s="357"/>
      <c r="B40" s="360"/>
      <c r="C40" s="212" t="s">
        <v>406</v>
      </c>
      <c r="D40" s="251">
        <v>18100</v>
      </c>
      <c r="E40" s="251">
        <v>18100</v>
      </c>
      <c r="F40" s="251">
        <v>18100</v>
      </c>
      <c r="G40" s="255">
        <v>0</v>
      </c>
      <c r="H40" s="243">
        <v>0</v>
      </c>
      <c r="I40" s="243">
        <v>18100</v>
      </c>
      <c r="J40" s="243">
        <v>0</v>
      </c>
      <c r="K40" s="243">
        <v>0</v>
      </c>
    </row>
    <row r="41" spans="1:11">
      <c r="A41" s="354"/>
      <c r="B41" s="354"/>
      <c r="C41" s="212" t="s">
        <v>457</v>
      </c>
      <c r="D41" s="260">
        <f>D11+D17+D23+D29</f>
        <v>2046328</v>
      </c>
      <c r="E41" s="260">
        <f t="shared" ref="E41:K41" si="8">E11+E17+E23+E29</f>
        <v>2046328</v>
      </c>
      <c r="F41" s="260">
        <f t="shared" si="8"/>
        <v>2046328</v>
      </c>
      <c r="G41" s="260">
        <f t="shared" si="8"/>
        <v>174348.39</v>
      </c>
      <c r="H41" s="260">
        <f t="shared" si="8"/>
        <v>20779.61</v>
      </c>
      <c r="I41" s="260">
        <f t="shared" si="8"/>
        <v>1851200</v>
      </c>
      <c r="J41" s="260">
        <f t="shared" si="8"/>
        <v>0</v>
      </c>
      <c r="K41" s="260">
        <f t="shared" si="8"/>
        <v>0</v>
      </c>
    </row>
    <row r="42" spans="1:11" ht="25.5">
      <c r="A42" s="354"/>
      <c r="B42" s="354"/>
      <c r="C42" s="212" t="s">
        <v>458</v>
      </c>
      <c r="D42" s="260">
        <f>D12+D18+D24+D30</f>
        <v>2260923.04</v>
      </c>
      <c r="E42" s="260">
        <f t="shared" ref="E42:K42" si="9">E12+E18+E24+E30</f>
        <v>2260923.04</v>
      </c>
      <c r="F42" s="260">
        <f t="shared" si="9"/>
        <v>2260923.04</v>
      </c>
      <c r="G42" s="260">
        <f t="shared" si="9"/>
        <v>181616.66999999998</v>
      </c>
      <c r="H42" s="260">
        <f t="shared" si="9"/>
        <v>233806.37000000002</v>
      </c>
      <c r="I42" s="260">
        <f t="shared" si="9"/>
        <v>1845500</v>
      </c>
      <c r="J42" s="260">
        <f t="shared" si="9"/>
        <v>0</v>
      </c>
      <c r="K42" s="260">
        <f t="shared" si="9"/>
        <v>0</v>
      </c>
    </row>
    <row r="43" spans="1:11">
      <c r="A43" s="354"/>
      <c r="B43" s="354"/>
      <c r="C43" s="212" t="s">
        <v>406</v>
      </c>
      <c r="D43" s="260">
        <f>D13+D19+D25+D31</f>
        <v>2210814.7999999998</v>
      </c>
      <c r="E43" s="260">
        <f t="shared" ref="E43:K43" si="10">E13+E19+E25+E31</f>
        <v>2210814.7999999998</v>
      </c>
      <c r="F43" s="260">
        <f t="shared" si="10"/>
        <v>2210814.7999999998</v>
      </c>
      <c r="G43" s="260">
        <f t="shared" si="10"/>
        <v>179688.72999999998</v>
      </c>
      <c r="H43" s="260">
        <f t="shared" si="10"/>
        <v>233806.37000000002</v>
      </c>
      <c r="I43" s="260">
        <f t="shared" si="10"/>
        <v>1797319.7</v>
      </c>
      <c r="J43" s="260">
        <f t="shared" si="10"/>
        <v>0</v>
      </c>
      <c r="K43" s="260">
        <f t="shared" si="10"/>
        <v>0</v>
      </c>
    </row>
  </sheetData>
  <mergeCells count="34">
    <mergeCell ref="A41:B41"/>
    <mergeCell ref="A42:B42"/>
    <mergeCell ref="A43:B43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A29:A31"/>
    <mergeCell ref="B29:B31"/>
    <mergeCell ref="A17:A19"/>
    <mergeCell ref="B17:B19"/>
    <mergeCell ref="A20:A22"/>
    <mergeCell ref="B20:B22"/>
    <mergeCell ref="A11:A13"/>
    <mergeCell ref="B11:B13"/>
    <mergeCell ref="A14:A16"/>
    <mergeCell ref="B14:B16"/>
    <mergeCell ref="A1:G1"/>
    <mergeCell ref="A2:G2"/>
    <mergeCell ref="A3:G3"/>
    <mergeCell ref="K7:K9"/>
    <mergeCell ref="G8:H8"/>
    <mergeCell ref="I8:I9"/>
    <mergeCell ref="J8:J9"/>
    <mergeCell ref="A6:A9"/>
    <mergeCell ref="B6:B9"/>
    <mergeCell ref="D6:D9"/>
    <mergeCell ref="E6:E9"/>
    <mergeCell ref="F7:F9"/>
  </mergeCells>
  <pageMargins left="0.70866141732283472" right="0.70866141732283472" top="0.74803149606299213" bottom="0.74803149606299213" header="0.31496062992125984" footer="0.31496062992125984"/>
  <pageSetup paperSize="9" scale="91" firstPageNumber="10" fitToHeight="2" orientation="landscape" useFirstPageNumber="1" copies="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E23" sqref="E23"/>
    </sheetView>
  </sheetViews>
  <sheetFormatPr defaultRowHeight="12.75"/>
  <cols>
    <col min="1" max="1" width="4.875" style="8" bestFit="1" customWidth="1"/>
    <col min="2" max="2" width="7.75" style="8" bestFit="1" customWidth="1"/>
    <col min="3" max="3" width="9.375" style="8" customWidth="1"/>
    <col min="4" max="4" width="12.5" style="8" customWidth="1"/>
    <col min="5" max="5" width="13" style="8" customWidth="1"/>
    <col min="6" max="6" width="13.125" style="8" customWidth="1"/>
    <col min="7" max="8" width="14.625" style="8" customWidth="1"/>
    <col min="9" max="10" width="13.125" style="8" customWidth="1"/>
    <col min="11" max="11" width="21.25" style="8" customWidth="1"/>
    <col min="12" max="12" width="13.125" style="8" customWidth="1"/>
    <col min="13" max="257" width="9" style="10"/>
    <col min="258" max="258" width="4.875" style="10" bestFit="1" customWidth="1"/>
    <col min="259" max="259" width="7.75" style="10" bestFit="1" customWidth="1"/>
    <col min="260" max="260" width="12.5" style="10" customWidth="1"/>
    <col min="261" max="261" width="13" style="10" customWidth="1"/>
    <col min="262" max="262" width="13.125" style="10" customWidth="1"/>
    <col min="263" max="264" width="14.625" style="10" customWidth="1"/>
    <col min="265" max="266" width="13.125" style="10" customWidth="1"/>
    <col min="267" max="267" width="21.25" style="10" customWidth="1"/>
    <col min="268" max="268" width="13.125" style="10" customWidth="1"/>
    <col min="269" max="513" width="9" style="10"/>
    <col min="514" max="514" width="4.875" style="10" bestFit="1" customWidth="1"/>
    <col min="515" max="515" width="7.75" style="10" bestFit="1" customWidth="1"/>
    <col min="516" max="516" width="12.5" style="10" customWidth="1"/>
    <col min="517" max="517" width="13" style="10" customWidth="1"/>
    <col min="518" max="518" width="13.125" style="10" customWidth="1"/>
    <col min="519" max="520" width="14.625" style="10" customWidth="1"/>
    <col min="521" max="522" width="13.125" style="10" customWidth="1"/>
    <col min="523" max="523" width="21.25" style="10" customWidth="1"/>
    <col min="524" max="524" width="13.125" style="10" customWidth="1"/>
    <col min="525" max="769" width="9" style="10"/>
    <col min="770" max="770" width="4.875" style="10" bestFit="1" customWidth="1"/>
    <col min="771" max="771" width="7.75" style="10" bestFit="1" customWidth="1"/>
    <col min="772" max="772" width="12.5" style="10" customWidth="1"/>
    <col min="773" max="773" width="13" style="10" customWidth="1"/>
    <col min="774" max="774" width="13.125" style="10" customWidth="1"/>
    <col min="775" max="776" width="14.625" style="10" customWidth="1"/>
    <col min="777" max="778" width="13.125" style="10" customWidth="1"/>
    <col min="779" max="779" width="21.25" style="10" customWidth="1"/>
    <col min="780" max="780" width="13.125" style="10" customWidth="1"/>
    <col min="781" max="1025" width="9" style="10"/>
    <col min="1026" max="1026" width="4.875" style="10" bestFit="1" customWidth="1"/>
    <col min="1027" max="1027" width="7.75" style="10" bestFit="1" customWidth="1"/>
    <col min="1028" max="1028" width="12.5" style="10" customWidth="1"/>
    <col min="1029" max="1029" width="13" style="10" customWidth="1"/>
    <col min="1030" max="1030" width="13.125" style="10" customWidth="1"/>
    <col min="1031" max="1032" width="14.625" style="10" customWidth="1"/>
    <col min="1033" max="1034" width="13.125" style="10" customWidth="1"/>
    <col min="1035" max="1035" width="21.25" style="10" customWidth="1"/>
    <col min="1036" max="1036" width="13.125" style="10" customWidth="1"/>
    <col min="1037" max="1281" width="9" style="10"/>
    <col min="1282" max="1282" width="4.875" style="10" bestFit="1" customWidth="1"/>
    <col min="1283" max="1283" width="7.75" style="10" bestFit="1" customWidth="1"/>
    <col min="1284" max="1284" width="12.5" style="10" customWidth="1"/>
    <col min="1285" max="1285" width="13" style="10" customWidth="1"/>
    <col min="1286" max="1286" width="13.125" style="10" customWidth="1"/>
    <col min="1287" max="1288" width="14.625" style="10" customWidth="1"/>
    <col min="1289" max="1290" width="13.125" style="10" customWidth="1"/>
    <col min="1291" max="1291" width="21.25" style="10" customWidth="1"/>
    <col min="1292" max="1292" width="13.125" style="10" customWidth="1"/>
    <col min="1293" max="1537" width="9" style="10"/>
    <col min="1538" max="1538" width="4.875" style="10" bestFit="1" customWidth="1"/>
    <col min="1539" max="1539" width="7.75" style="10" bestFit="1" customWidth="1"/>
    <col min="1540" max="1540" width="12.5" style="10" customWidth="1"/>
    <col min="1541" max="1541" width="13" style="10" customWidth="1"/>
    <col min="1542" max="1542" width="13.125" style="10" customWidth="1"/>
    <col min="1543" max="1544" width="14.625" style="10" customWidth="1"/>
    <col min="1545" max="1546" width="13.125" style="10" customWidth="1"/>
    <col min="1547" max="1547" width="21.25" style="10" customWidth="1"/>
    <col min="1548" max="1548" width="13.125" style="10" customWidth="1"/>
    <col min="1549" max="1793" width="9" style="10"/>
    <col min="1794" max="1794" width="4.875" style="10" bestFit="1" customWidth="1"/>
    <col min="1795" max="1795" width="7.75" style="10" bestFit="1" customWidth="1"/>
    <col min="1796" max="1796" width="12.5" style="10" customWidth="1"/>
    <col min="1797" max="1797" width="13" style="10" customWidth="1"/>
    <col min="1798" max="1798" width="13.125" style="10" customWidth="1"/>
    <col min="1799" max="1800" width="14.625" style="10" customWidth="1"/>
    <col min="1801" max="1802" width="13.125" style="10" customWidth="1"/>
    <col min="1803" max="1803" width="21.25" style="10" customWidth="1"/>
    <col min="1804" max="1804" width="13.125" style="10" customWidth="1"/>
    <col min="1805" max="2049" width="9" style="10"/>
    <col min="2050" max="2050" width="4.875" style="10" bestFit="1" customWidth="1"/>
    <col min="2051" max="2051" width="7.75" style="10" bestFit="1" customWidth="1"/>
    <col min="2052" max="2052" width="12.5" style="10" customWidth="1"/>
    <col min="2053" max="2053" width="13" style="10" customWidth="1"/>
    <col min="2054" max="2054" width="13.125" style="10" customWidth="1"/>
    <col min="2055" max="2056" width="14.625" style="10" customWidth="1"/>
    <col min="2057" max="2058" width="13.125" style="10" customWidth="1"/>
    <col min="2059" max="2059" width="21.25" style="10" customWidth="1"/>
    <col min="2060" max="2060" width="13.125" style="10" customWidth="1"/>
    <col min="2061" max="2305" width="9" style="10"/>
    <col min="2306" max="2306" width="4.875" style="10" bestFit="1" customWidth="1"/>
    <col min="2307" max="2307" width="7.75" style="10" bestFit="1" customWidth="1"/>
    <col min="2308" max="2308" width="12.5" style="10" customWidth="1"/>
    <col min="2309" max="2309" width="13" style="10" customWidth="1"/>
    <col min="2310" max="2310" width="13.125" style="10" customWidth="1"/>
    <col min="2311" max="2312" width="14.625" style="10" customWidth="1"/>
    <col min="2313" max="2314" width="13.125" style="10" customWidth="1"/>
    <col min="2315" max="2315" width="21.25" style="10" customWidth="1"/>
    <col min="2316" max="2316" width="13.125" style="10" customWidth="1"/>
    <col min="2317" max="2561" width="9" style="10"/>
    <col min="2562" max="2562" width="4.875" style="10" bestFit="1" customWidth="1"/>
    <col min="2563" max="2563" width="7.75" style="10" bestFit="1" customWidth="1"/>
    <col min="2564" max="2564" width="12.5" style="10" customWidth="1"/>
    <col min="2565" max="2565" width="13" style="10" customWidth="1"/>
    <col min="2566" max="2566" width="13.125" style="10" customWidth="1"/>
    <col min="2567" max="2568" width="14.625" style="10" customWidth="1"/>
    <col min="2569" max="2570" width="13.125" style="10" customWidth="1"/>
    <col min="2571" max="2571" width="21.25" style="10" customWidth="1"/>
    <col min="2572" max="2572" width="13.125" style="10" customWidth="1"/>
    <col min="2573" max="2817" width="9" style="10"/>
    <col min="2818" max="2818" width="4.875" style="10" bestFit="1" customWidth="1"/>
    <col min="2819" max="2819" width="7.75" style="10" bestFit="1" customWidth="1"/>
    <col min="2820" max="2820" width="12.5" style="10" customWidth="1"/>
    <col min="2821" max="2821" width="13" style="10" customWidth="1"/>
    <col min="2822" max="2822" width="13.125" style="10" customWidth="1"/>
    <col min="2823" max="2824" width="14.625" style="10" customWidth="1"/>
    <col min="2825" max="2826" width="13.125" style="10" customWidth="1"/>
    <col min="2827" max="2827" width="21.25" style="10" customWidth="1"/>
    <col min="2828" max="2828" width="13.125" style="10" customWidth="1"/>
    <col min="2829" max="3073" width="9" style="10"/>
    <col min="3074" max="3074" width="4.875" style="10" bestFit="1" customWidth="1"/>
    <col min="3075" max="3075" width="7.75" style="10" bestFit="1" customWidth="1"/>
    <col min="3076" max="3076" width="12.5" style="10" customWidth="1"/>
    <col min="3077" max="3077" width="13" style="10" customWidth="1"/>
    <col min="3078" max="3078" width="13.125" style="10" customWidth="1"/>
    <col min="3079" max="3080" width="14.625" style="10" customWidth="1"/>
    <col min="3081" max="3082" width="13.125" style="10" customWidth="1"/>
    <col min="3083" max="3083" width="21.25" style="10" customWidth="1"/>
    <col min="3084" max="3084" width="13.125" style="10" customWidth="1"/>
    <col min="3085" max="3329" width="9" style="10"/>
    <col min="3330" max="3330" width="4.875" style="10" bestFit="1" customWidth="1"/>
    <col min="3331" max="3331" width="7.75" style="10" bestFit="1" customWidth="1"/>
    <col min="3332" max="3332" width="12.5" style="10" customWidth="1"/>
    <col min="3333" max="3333" width="13" style="10" customWidth="1"/>
    <col min="3334" max="3334" width="13.125" style="10" customWidth="1"/>
    <col min="3335" max="3336" width="14.625" style="10" customWidth="1"/>
    <col min="3337" max="3338" width="13.125" style="10" customWidth="1"/>
    <col min="3339" max="3339" width="21.25" style="10" customWidth="1"/>
    <col min="3340" max="3340" width="13.125" style="10" customWidth="1"/>
    <col min="3341" max="3585" width="9" style="10"/>
    <col min="3586" max="3586" width="4.875" style="10" bestFit="1" customWidth="1"/>
    <col min="3587" max="3587" width="7.75" style="10" bestFit="1" customWidth="1"/>
    <col min="3588" max="3588" width="12.5" style="10" customWidth="1"/>
    <col min="3589" max="3589" width="13" style="10" customWidth="1"/>
    <col min="3590" max="3590" width="13.125" style="10" customWidth="1"/>
    <col min="3591" max="3592" width="14.625" style="10" customWidth="1"/>
    <col min="3593" max="3594" width="13.125" style="10" customWidth="1"/>
    <col min="3595" max="3595" width="21.25" style="10" customWidth="1"/>
    <col min="3596" max="3596" width="13.125" style="10" customWidth="1"/>
    <col min="3597" max="3841" width="9" style="10"/>
    <col min="3842" max="3842" width="4.875" style="10" bestFit="1" customWidth="1"/>
    <col min="3843" max="3843" width="7.75" style="10" bestFit="1" customWidth="1"/>
    <col min="3844" max="3844" width="12.5" style="10" customWidth="1"/>
    <col min="3845" max="3845" width="13" style="10" customWidth="1"/>
    <col min="3846" max="3846" width="13.125" style="10" customWidth="1"/>
    <col min="3847" max="3848" width="14.625" style="10" customWidth="1"/>
    <col min="3849" max="3850" width="13.125" style="10" customWidth="1"/>
    <col min="3851" max="3851" width="21.25" style="10" customWidth="1"/>
    <col min="3852" max="3852" width="13.125" style="10" customWidth="1"/>
    <col min="3853" max="4097" width="9" style="10"/>
    <col min="4098" max="4098" width="4.875" style="10" bestFit="1" customWidth="1"/>
    <col min="4099" max="4099" width="7.75" style="10" bestFit="1" customWidth="1"/>
    <col min="4100" max="4100" width="12.5" style="10" customWidth="1"/>
    <col min="4101" max="4101" width="13" style="10" customWidth="1"/>
    <col min="4102" max="4102" width="13.125" style="10" customWidth="1"/>
    <col min="4103" max="4104" width="14.625" style="10" customWidth="1"/>
    <col min="4105" max="4106" width="13.125" style="10" customWidth="1"/>
    <col min="4107" max="4107" width="21.25" style="10" customWidth="1"/>
    <col min="4108" max="4108" width="13.125" style="10" customWidth="1"/>
    <col min="4109" max="4353" width="9" style="10"/>
    <col min="4354" max="4354" width="4.875" style="10" bestFit="1" customWidth="1"/>
    <col min="4355" max="4355" width="7.75" style="10" bestFit="1" customWidth="1"/>
    <col min="4356" max="4356" width="12.5" style="10" customWidth="1"/>
    <col min="4357" max="4357" width="13" style="10" customWidth="1"/>
    <col min="4358" max="4358" width="13.125" style="10" customWidth="1"/>
    <col min="4359" max="4360" width="14.625" style="10" customWidth="1"/>
    <col min="4361" max="4362" width="13.125" style="10" customWidth="1"/>
    <col min="4363" max="4363" width="21.25" style="10" customWidth="1"/>
    <col min="4364" max="4364" width="13.125" style="10" customWidth="1"/>
    <col min="4365" max="4609" width="9" style="10"/>
    <col min="4610" max="4610" width="4.875" style="10" bestFit="1" customWidth="1"/>
    <col min="4611" max="4611" width="7.75" style="10" bestFit="1" customWidth="1"/>
    <col min="4612" max="4612" width="12.5" style="10" customWidth="1"/>
    <col min="4613" max="4613" width="13" style="10" customWidth="1"/>
    <col min="4614" max="4614" width="13.125" style="10" customWidth="1"/>
    <col min="4615" max="4616" width="14.625" style="10" customWidth="1"/>
    <col min="4617" max="4618" width="13.125" style="10" customWidth="1"/>
    <col min="4619" max="4619" width="21.25" style="10" customWidth="1"/>
    <col min="4620" max="4620" width="13.125" style="10" customWidth="1"/>
    <col min="4621" max="4865" width="9" style="10"/>
    <col min="4866" max="4866" width="4.875" style="10" bestFit="1" customWidth="1"/>
    <col min="4867" max="4867" width="7.75" style="10" bestFit="1" customWidth="1"/>
    <col min="4868" max="4868" width="12.5" style="10" customWidth="1"/>
    <col min="4869" max="4869" width="13" style="10" customWidth="1"/>
    <col min="4870" max="4870" width="13.125" style="10" customWidth="1"/>
    <col min="4871" max="4872" width="14.625" style="10" customWidth="1"/>
    <col min="4873" max="4874" width="13.125" style="10" customWidth="1"/>
    <col min="4875" max="4875" width="21.25" style="10" customWidth="1"/>
    <col min="4876" max="4876" width="13.125" style="10" customWidth="1"/>
    <col min="4877" max="5121" width="9" style="10"/>
    <col min="5122" max="5122" width="4.875" style="10" bestFit="1" customWidth="1"/>
    <col min="5123" max="5123" width="7.75" style="10" bestFit="1" customWidth="1"/>
    <col min="5124" max="5124" width="12.5" style="10" customWidth="1"/>
    <col min="5125" max="5125" width="13" style="10" customWidth="1"/>
    <col min="5126" max="5126" width="13.125" style="10" customWidth="1"/>
    <col min="5127" max="5128" width="14.625" style="10" customWidth="1"/>
    <col min="5129" max="5130" width="13.125" style="10" customWidth="1"/>
    <col min="5131" max="5131" width="21.25" style="10" customWidth="1"/>
    <col min="5132" max="5132" width="13.125" style="10" customWidth="1"/>
    <col min="5133" max="5377" width="9" style="10"/>
    <col min="5378" max="5378" width="4.875" style="10" bestFit="1" customWidth="1"/>
    <col min="5379" max="5379" width="7.75" style="10" bestFit="1" customWidth="1"/>
    <col min="5380" max="5380" width="12.5" style="10" customWidth="1"/>
    <col min="5381" max="5381" width="13" style="10" customWidth="1"/>
    <col min="5382" max="5382" width="13.125" style="10" customWidth="1"/>
    <col min="5383" max="5384" width="14.625" style="10" customWidth="1"/>
    <col min="5385" max="5386" width="13.125" style="10" customWidth="1"/>
    <col min="5387" max="5387" width="21.25" style="10" customWidth="1"/>
    <col min="5388" max="5388" width="13.125" style="10" customWidth="1"/>
    <col min="5389" max="5633" width="9" style="10"/>
    <col min="5634" max="5634" width="4.875" style="10" bestFit="1" customWidth="1"/>
    <col min="5635" max="5635" width="7.75" style="10" bestFit="1" customWidth="1"/>
    <col min="5636" max="5636" width="12.5" style="10" customWidth="1"/>
    <col min="5637" max="5637" width="13" style="10" customWidth="1"/>
    <col min="5638" max="5638" width="13.125" style="10" customWidth="1"/>
    <col min="5639" max="5640" width="14.625" style="10" customWidth="1"/>
    <col min="5641" max="5642" width="13.125" style="10" customWidth="1"/>
    <col min="5643" max="5643" width="21.25" style="10" customWidth="1"/>
    <col min="5644" max="5644" width="13.125" style="10" customWidth="1"/>
    <col min="5645" max="5889" width="9" style="10"/>
    <col min="5890" max="5890" width="4.875" style="10" bestFit="1" customWidth="1"/>
    <col min="5891" max="5891" width="7.75" style="10" bestFit="1" customWidth="1"/>
    <col min="5892" max="5892" width="12.5" style="10" customWidth="1"/>
    <col min="5893" max="5893" width="13" style="10" customWidth="1"/>
    <col min="5894" max="5894" width="13.125" style="10" customWidth="1"/>
    <col min="5895" max="5896" width="14.625" style="10" customWidth="1"/>
    <col min="5897" max="5898" width="13.125" style="10" customWidth="1"/>
    <col min="5899" max="5899" width="21.25" style="10" customWidth="1"/>
    <col min="5900" max="5900" width="13.125" style="10" customWidth="1"/>
    <col min="5901" max="6145" width="9" style="10"/>
    <col min="6146" max="6146" width="4.875" style="10" bestFit="1" customWidth="1"/>
    <col min="6147" max="6147" width="7.75" style="10" bestFit="1" customWidth="1"/>
    <col min="6148" max="6148" width="12.5" style="10" customWidth="1"/>
    <col min="6149" max="6149" width="13" style="10" customWidth="1"/>
    <col min="6150" max="6150" width="13.125" style="10" customWidth="1"/>
    <col min="6151" max="6152" width="14.625" style="10" customWidth="1"/>
    <col min="6153" max="6154" width="13.125" style="10" customWidth="1"/>
    <col min="6155" max="6155" width="21.25" style="10" customWidth="1"/>
    <col min="6156" max="6156" width="13.125" style="10" customWidth="1"/>
    <col min="6157" max="6401" width="9" style="10"/>
    <col min="6402" max="6402" width="4.875" style="10" bestFit="1" customWidth="1"/>
    <col min="6403" max="6403" width="7.75" style="10" bestFit="1" customWidth="1"/>
    <col min="6404" max="6404" width="12.5" style="10" customWidth="1"/>
    <col min="6405" max="6405" width="13" style="10" customWidth="1"/>
    <col min="6406" max="6406" width="13.125" style="10" customWidth="1"/>
    <col min="6407" max="6408" width="14.625" style="10" customWidth="1"/>
    <col min="6409" max="6410" width="13.125" style="10" customWidth="1"/>
    <col min="6411" max="6411" width="21.25" style="10" customWidth="1"/>
    <col min="6412" max="6412" width="13.125" style="10" customWidth="1"/>
    <col min="6413" max="6657" width="9" style="10"/>
    <col min="6658" max="6658" width="4.875" style="10" bestFit="1" customWidth="1"/>
    <col min="6659" max="6659" width="7.75" style="10" bestFit="1" customWidth="1"/>
    <col min="6660" max="6660" width="12.5" style="10" customWidth="1"/>
    <col min="6661" max="6661" width="13" style="10" customWidth="1"/>
    <col min="6662" max="6662" width="13.125" style="10" customWidth="1"/>
    <col min="6663" max="6664" width="14.625" style="10" customWidth="1"/>
    <col min="6665" max="6666" width="13.125" style="10" customWidth="1"/>
    <col min="6667" max="6667" width="21.25" style="10" customWidth="1"/>
    <col min="6668" max="6668" width="13.125" style="10" customWidth="1"/>
    <col min="6669" max="6913" width="9" style="10"/>
    <col min="6914" max="6914" width="4.875" style="10" bestFit="1" customWidth="1"/>
    <col min="6915" max="6915" width="7.75" style="10" bestFit="1" customWidth="1"/>
    <col min="6916" max="6916" width="12.5" style="10" customWidth="1"/>
    <col min="6917" max="6917" width="13" style="10" customWidth="1"/>
    <col min="6918" max="6918" width="13.125" style="10" customWidth="1"/>
    <col min="6919" max="6920" width="14.625" style="10" customWidth="1"/>
    <col min="6921" max="6922" width="13.125" style="10" customWidth="1"/>
    <col min="6923" max="6923" width="21.25" style="10" customWidth="1"/>
    <col min="6924" max="6924" width="13.125" style="10" customWidth="1"/>
    <col min="6925" max="7169" width="9" style="10"/>
    <col min="7170" max="7170" width="4.875" style="10" bestFit="1" customWidth="1"/>
    <col min="7171" max="7171" width="7.75" style="10" bestFit="1" customWidth="1"/>
    <col min="7172" max="7172" width="12.5" style="10" customWidth="1"/>
    <col min="7173" max="7173" width="13" style="10" customWidth="1"/>
    <col min="7174" max="7174" width="13.125" style="10" customWidth="1"/>
    <col min="7175" max="7176" width="14.625" style="10" customWidth="1"/>
    <col min="7177" max="7178" width="13.125" style="10" customWidth="1"/>
    <col min="7179" max="7179" width="21.25" style="10" customWidth="1"/>
    <col min="7180" max="7180" width="13.125" style="10" customWidth="1"/>
    <col min="7181" max="7425" width="9" style="10"/>
    <col min="7426" max="7426" width="4.875" style="10" bestFit="1" customWidth="1"/>
    <col min="7427" max="7427" width="7.75" style="10" bestFit="1" customWidth="1"/>
    <col min="7428" max="7428" width="12.5" style="10" customWidth="1"/>
    <col min="7429" max="7429" width="13" style="10" customWidth="1"/>
    <col min="7430" max="7430" width="13.125" style="10" customWidth="1"/>
    <col min="7431" max="7432" width="14.625" style="10" customWidth="1"/>
    <col min="7433" max="7434" width="13.125" style="10" customWidth="1"/>
    <col min="7435" max="7435" width="21.25" style="10" customWidth="1"/>
    <col min="7436" max="7436" width="13.125" style="10" customWidth="1"/>
    <col min="7437" max="7681" width="9" style="10"/>
    <col min="7682" max="7682" width="4.875" style="10" bestFit="1" customWidth="1"/>
    <col min="7683" max="7683" width="7.75" style="10" bestFit="1" customWidth="1"/>
    <col min="7684" max="7684" width="12.5" style="10" customWidth="1"/>
    <col min="7685" max="7685" width="13" style="10" customWidth="1"/>
    <col min="7686" max="7686" width="13.125" style="10" customWidth="1"/>
    <col min="7687" max="7688" width="14.625" style="10" customWidth="1"/>
    <col min="7689" max="7690" width="13.125" style="10" customWidth="1"/>
    <col min="7691" max="7691" width="21.25" style="10" customWidth="1"/>
    <col min="7692" max="7692" width="13.125" style="10" customWidth="1"/>
    <col min="7693" max="7937" width="9" style="10"/>
    <col min="7938" max="7938" width="4.875" style="10" bestFit="1" customWidth="1"/>
    <col min="7939" max="7939" width="7.75" style="10" bestFit="1" customWidth="1"/>
    <col min="7940" max="7940" width="12.5" style="10" customWidth="1"/>
    <col min="7941" max="7941" width="13" style="10" customWidth="1"/>
    <col min="7942" max="7942" width="13.125" style="10" customWidth="1"/>
    <col min="7943" max="7944" width="14.625" style="10" customWidth="1"/>
    <col min="7945" max="7946" width="13.125" style="10" customWidth="1"/>
    <col min="7947" max="7947" width="21.25" style="10" customWidth="1"/>
    <col min="7948" max="7948" width="13.125" style="10" customWidth="1"/>
    <col min="7949" max="8193" width="9" style="10"/>
    <col min="8194" max="8194" width="4.875" style="10" bestFit="1" customWidth="1"/>
    <col min="8195" max="8195" width="7.75" style="10" bestFit="1" customWidth="1"/>
    <col min="8196" max="8196" width="12.5" style="10" customWidth="1"/>
    <col min="8197" max="8197" width="13" style="10" customWidth="1"/>
    <col min="8198" max="8198" width="13.125" style="10" customWidth="1"/>
    <col min="8199" max="8200" width="14.625" style="10" customWidth="1"/>
    <col min="8201" max="8202" width="13.125" style="10" customWidth="1"/>
    <col min="8203" max="8203" width="21.25" style="10" customWidth="1"/>
    <col min="8204" max="8204" width="13.125" style="10" customWidth="1"/>
    <col min="8205" max="8449" width="9" style="10"/>
    <col min="8450" max="8450" width="4.875" style="10" bestFit="1" customWidth="1"/>
    <col min="8451" max="8451" width="7.75" style="10" bestFit="1" customWidth="1"/>
    <col min="8452" max="8452" width="12.5" style="10" customWidth="1"/>
    <col min="8453" max="8453" width="13" style="10" customWidth="1"/>
    <col min="8454" max="8454" width="13.125" style="10" customWidth="1"/>
    <col min="8455" max="8456" width="14.625" style="10" customWidth="1"/>
    <col min="8457" max="8458" width="13.125" style="10" customWidth="1"/>
    <col min="8459" max="8459" width="21.25" style="10" customWidth="1"/>
    <col min="8460" max="8460" width="13.125" style="10" customWidth="1"/>
    <col min="8461" max="8705" width="9" style="10"/>
    <col min="8706" max="8706" width="4.875" style="10" bestFit="1" customWidth="1"/>
    <col min="8707" max="8707" width="7.75" style="10" bestFit="1" customWidth="1"/>
    <col min="8708" max="8708" width="12.5" style="10" customWidth="1"/>
    <col min="8709" max="8709" width="13" style="10" customWidth="1"/>
    <col min="8710" max="8710" width="13.125" style="10" customWidth="1"/>
    <col min="8711" max="8712" width="14.625" style="10" customWidth="1"/>
    <col min="8713" max="8714" width="13.125" style="10" customWidth="1"/>
    <col min="8715" max="8715" width="21.25" style="10" customWidth="1"/>
    <col min="8716" max="8716" width="13.125" style="10" customWidth="1"/>
    <col min="8717" max="8961" width="9" style="10"/>
    <col min="8962" max="8962" width="4.875" style="10" bestFit="1" customWidth="1"/>
    <col min="8963" max="8963" width="7.75" style="10" bestFit="1" customWidth="1"/>
    <col min="8964" max="8964" width="12.5" style="10" customWidth="1"/>
    <col min="8965" max="8965" width="13" style="10" customWidth="1"/>
    <col min="8966" max="8966" width="13.125" style="10" customWidth="1"/>
    <col min="8967" max="8968" width="14.625" style="10" customWidth="1"/>
    <col min="8969" max="8970" width="13.125" style="10" customWidth="1"/>
    <col min="8971" max="8971" width="21.25" style="10" customWidth="1"/>
    <col min="8972" max="8972" width="13.125" style="10" customWidth="1"/>
    <col min="8973" max="9217" width="9" style="10"/>
    <col min="9218" max="9218" width="4.875" style="10" bestFit="1" customWidth="1"/>
    <col min="9219" max="9219" width="7.75" style="10" bestFit="1" customWidth="1"/>
    <col min="9220" max="9220" width="12.5" style="10" customWidth="1"/>
    <col min="9221" max="9221" width="13" style="10" customWidth="1"/>
    <col min="9222" max="9222" width="13.125" style="10" customWidth="1"/>
    <col min="9223" max="9224" width="14.625" style="10" customWidth="1"/>
    <col min="9225" max="9226" width="13.125" style="10" customWidth="1"/>
    <col min="9227" max="9227" width="21.25" style="10" customWidth="1"/>
    <col min="9228" max="9228" width="13.125" style="10" customWidth="1"/>
    <col min="9229" max="9473" width="9" style="10"/>
    <col min="9474" max="9474" width="4.875" style="10" bestFit="1" customWidth="1"/>
    <col min="9475" max="9475" width="7.75" style="10" bestFit="1" customWidth="1"/>
    <col min="9476" max="9476" width="12.5" style="10" customWidth="1"/>
    <col min="9477" max="9477" width="13" style="10" customWidth="1"/>
    <col min="9478" max="9478" width="13.125" style="10" customWidth="1"/>
    <col min="9479" max="9480" width="14.625" style="10" customWidth="1"/>
    <col min="9481" max="9482" width="13.125" style="10" customWidth="1"/>
    <col min="9483" max="9483" width="21.25" style="10" customWidth="1"/>
    <col min="9484" max="9484" width="13.125" style="10" customWidth="1"/>
    <col min="9485" max="9729" width="9" style="10"/>
    <col min="9730" max="9730" width="4.875" style="10" bestFit="1" customWidth="1"/>
    <col min="9731" max="9731" width="7.75" style="10" bestFit="1" customWidth="1"/>
    <col min="9732" max="9732" width="12.5" style="10" customWidth="1"/>
    <col min="9733" max="9733" width="13" style="10" customWidth="1"/>
    <col min="9734" max="9734" width="13.125" style="10" customWidth="1"/>
    <col min="9735" max="9736" width="14.625" style="10" customWidth="1"/>
    <col min="9737" max="9738" width="13.125" style="10" customWidth="1"/>
    <col min="9739" max="9739" width="21.25" style="10" customWidth="1"/>
    <col min="9740" max="9740" width="13.125" style="10" customWidth="1"/>
    <col min="9741" max="9985" width="9" style="10"/>
    <col min="9986" max="9986" width="4.875" style="10" bestFit="1" customWidth="1"/>
    <col min="9987" max="9987" width="7.75" style="10" bestFit="1" customWidth="1"/>
    <col min="9988" max="9988" width="12.5" style="10" customWidth="1"/>
    <col min="9989" max="9989" width="13" style="10" customWidth="1"/>
    <col min="9990" max="9990" width="13.125" style="10" customWidth="1"/>
    <col min="9991" max="9992" width="14.625" style="10" customWidth="1"/>
    <col min="9993" max="9994" width="13.125" style="10" customWidth="1"/>
    <col min="9995" max="9995" width="21.25" style="10" customWidth="1"/>
    <col min="9996" max="9996" width="13.125" style="10" customWidth="1"/>
    <col min="9997" max="10241" width="9" style="10"/>
    <col min="10242" max="10242" width="4.875" style="10" bestFit="1" customWidth="1"/>
    <col min="10243" max="10243" width="7.75" style="10" bestFit="1" customWidth="1"/>
    <col min="10244" max="10244" width="12.5" style="10" customWidth="1"/>
    <col min="10245" max="10245" width="13" style="10" customWidth="1"/>
    <col min="10246" max="10246" width="13.125" style="10" customWidth="1"/>
    <col min="10247" max="10248" width="14.625" style="10" customWidth="1"/>
    <col min="10249" max="10250" width="13.125" style="10" customWidth="1"/>
    <col min="10251" max="10251" width="21.25" style="10" customWidth="1"/>
    <col min="10252" max="10252" width="13.125" style="10" customWidth="1"/>
    <col min="10253" max="10497" width="9" style="10"/>
    <col min="10498" max="10498" width="4.875" style="10" bestFit="1" customWidth="1"/>
    <col min="10499" max="10499" width="7.75" style="10" bestFit="1" customWidth="1"/>
    <col min="10500" max="10500" width="12.5" style="10" customWidth="1"/>
    <col min="10501" max="10501" width="13" style="10" customWidth="1"/>
    <col min="10502" max="10502" width="13.125" style="10" customWidth="1"/>
    <col min="10503" max="10504" width="14.625" style="10" customWidth="1"/>
    <col min="10505" max="10506" width="13.125" style="10" customWidth="1"/>
    <col min="10507" max="10507" width="21.25" style="10" customWidth="1"/>
    <col min="10508" max="10508" width="13.125" style="10" customWidth="1"/>
    <col min="10509" max="10753" width="9" style="10"/>
    <col min="10754" max="10754" width="4.875" style="10" bestFit="1" customWidth="1"/>
    <col min="10755" max="10755" width="7.75" style="10" bestFit="1" customWidth="1"/>
    <col min="10756" max="10756" width="12.5" style="10" customWidth="1"/>
    <col min="10757" max="10757" width="13" style="10" customWidth="1"/>
    <col min="10758" max="10758" width="13.125" style="10" customWidth="1"/>
    <col min="10759" max="10760" width="14.625" style="10" customWidth="1"/>
    <col min="10761" max="10762" width="13.125" style="10" customWidth="1"/>
    <col min="10763" max="10763" width="21.25" style="10" customWidth="1"/>
    <col min="10764" max="10764" width="13.125" style="10" customWidth="1"/>
    <col min="10765" max="11009" width="9" style="10"/>
    <col min="11010" max="11010" width="4.875" style="10" bestFit="1" customWidth="1"/>
    <col min="11011" max="11011" width="7.75" style="10" bestFit="1" customWidth="1"/>
    <col min="11012" max="11012" width="12.5" style="10" customWidth="1"/>
    <col min="11013" max="11013" width="13" style="10" customWidth="1"/>
    <col min="11014" max="11014" width="13.125" style="10" customWidth="1"/>
    <col min="11015" max="11016" width="14.625" style="10" customWidth="1"/>
    <col min="11017" max="11018" width="13.125" style="10" customWidth="1"/>
    <col min="11019" max="11019" width="21.25" style="10" customWidth="1"/>
    <col min="11020" max="11020" width="13.125" style="10" customWidth="1"/>
    <col min="11021" max="11265" width="9" style="10"/>
    <col min="11266" max="11266" width="4.875" style="10" bestFit="1" customWidth="1"/>
    <col min="11267" max="11267" width="7.75" style="10" bestFit="1" customWidth="1"/>
    <col min="11268" max="11268" width="12.5" style="10" customWidth="1"/>
    <col min="11269" max="11269" width="13" style="10" customWidth="1"/>
    <col min="11270" max="11270" width="13.125" style="10" customWidth="1"/>
    <col min="11271" max="11272" width="14.625" style="10" customWidth="1"/>
    <col min="11273" max="11274" width="13.125" style="10" customWidth="1"/>
    <col min="11275" max="11275" width="21.25" style="10" customWidth="1"/>
    <col min="11276" max="11276" width="13.125" style="10" customWidth="1"/>
    <col min="11277" max="11521" width="9" style="10"/>
    <col min="11522" max="11522" width="4.875" style="10" bestFit="1" customWidth="1"/>
    <col min="11523" max="11523" width="7.75" style="10" bestFit="1" customWidth="1"/>
    <col min="11524" max="11524" width="12.5" style="10" customWidth="1"/>
    <col min="11525" max="11525" width="13" style="10" customWidth="1"/>
    <col min="11526" max="11526" width="13.125" style="10" customWidth="1"/>
    <col min="11527" max="11528" width="14.625" style="10" customWidth="1"/>
    <col min="11529" max="11530" width="13.125" style="10" customWidth="1"/>
    <col min="11531" max="11531" width="21.25" style="10" customWidth="1"/>
    <col min="11532" max="11532" width="13.125" style="10" customWidth="1"/>
    <col min="11533" max="11777" width="9" style="10"/>
    <col min="11778" max="11778" width="4.875" style="10" bestFit="1" customWidth="1"/>
    <col min="11779" max="11779" width="7.75" style="10" bestFit="1" customWidth="1"/>
    <col min="11780" max="11780" width="12.5" style="10" customWidth="1"/>
    <col min="11781" max="11781" width="13" style="10" customWidth="1"/>
    <col min="11782" max="11782" width="13.125" style="10" customWidth="1"/>
    <col min="11783" max="11784" width="14.625" style="10" customWidth="1"/>
    <col min="11785" max="11786" width="13.125" style="10" customWidth="1"/>
    <col min="11787" max="11787" width="21.25" style="10" customWidth="1"/>
    <col min="11788" max="11788" width="13.125" style="10" customWidth="1"/>
    <col min="11789" max="12033" width="9" style="10"/>
    <col min="12034" max="12034" width="4.875" style="10" bestFit="1" customWidth="1"/>
    <col min="12035" max="12035" width="7.75" style="10" bestFit="1" customWidth="1"/>
    <col min="12036" max="12036" width="12.5" style="10" customWidth="1"/>
    <col min="12037" max="12037" width="13" style="10" customWidth="1"/>
    <col min="12038" max="12038" width="13.125" style="10" customWidth="1"/>
    <col min="12039" max="12040" width="14.625" style="10" customWidth="1"/>
    <col min="12041" max="12042" width="13.125" style="10" customWidth="1"/>
    <col min="12043" max="12043" width="21.25" style="10" customWidth="1"/>
    <col min="12044" max="12044" width="13.125" style="10" customWidth="1"/>
    <col min="12045" max="12289" width="9" style="10"/>
    <col min="12290" max="12290" width="4.875" style="10" bestFit="1" customWidth="1"/>
    <col min="12291" max="12291" width="7.75" style="10" bestFit="1" customWidth="1"/>
    <col min="12292" max="12292" width="12.5" style="10" customWidth="1"/>
    <col min="12293" max="12293" width="13" style="10" customWidth="1"/>
    <col min="12294" max="12294" width="13.125" style="10" customWidth="1"/>
    <col min="12295" max="12296" width="14.625" style="10" customWidth="1"/>
    <col min="12297" max="12298" width="13.125" style="10" customWidth="1"/>
    <col min="12299" max="12299" width="21.25" style="10" customWidth="1"/>
    <col min="12300" max="12300" width="13.125" style="10" customWidth="1"/>
    <col min="12301" max="12545" width="9" style="10"/>
    <col min="12546" max="12546" width="4.875" style="10" bestFit="1" customWidth="1"/>
    <col min="12547" max="12547" width="7.75" style="10" bestFit="1" customWidth="1"/>
    <col min="12548" max="12548" width="12.5" style="10" customWidth="1"/>
    <col min="12549" max="12549" width="13" style="10" customWidth="1"/>
    <col min="12550" max="12550" width="13.125" style="10" customWidth="1"/>
    <col min="12551" max="12552" width="14.625" style="10" customWidth="1"/>
    <col min="12553" max="12554" width="13.125" style="10" customWidth="1"/>
    <col min="12555" max="12555" width="21.25" style="10" customWidth="1"/>
    <col min="12556" max="12556" width="13.125" style="10" customWidth="1"/>
    <col min="12557" max="12801" width="9" style="10"/>
    <col min="12802" max="12802" width="4.875" style="10" bestFit="1" customWidth="1"/>
    <col min="12803" max="12803" width="7.75" style="10" bestFit="1" customWidth="1"/>
    <col min="12804" max="12804" width="12.5" style="10" customWidth="1"/>
    <col min="12805" max="12805" width="13" style="10" customWidth="1"/>
    <col min="12806" max="12806" width="13.125" style="10" customWidth="1"/>
    <col min="12807" max="12808" width="14.625" style="10" customWidth="1"/>
    <col min="12809" max="12810" width="13.125" style="10" customWidth="1"/>
    <col min="12811" max="12811" width="21.25" style="10" customWidth="1"/>
    <col min="12812" max="12812" width="13.125" style="10" customWidth="1"/>
    <col min="12813" max="13057" width="9" style="10"/>
    <col min="13058" max="13058" width="4.875" style="10" bestFit="1" customWidth="1"/>
    <col min="13059" max="13059" width="7.75" style="10" bestFit="1" customWidth="1"/>
    <col min="13060" max="13060" width="12.5" style="10" customWidth="1"/>
    <col min="13061" max="13061" width="13" style="10" customWidth="1"/>
    <col min="13062" max="13062" width="13.125" style="10" customWidth="1"/>
    <col min="13063" max="13064" width="14.625" style="10" customWidth="1"/>
    <col min="13065" max="13066" width="13.125" style="10" customWidth="1"/>
    <col min="13067" max="13067" width="21.25" style="10" customWidth="1"/>
    <col min="13068" max="13068" width="13.125" style="10" customWidth="1"/>
    <col min="13069" max="13313" width="9" style="10"/>
    <col min="13314" max="13314" width="4.875" style="10" bestFit="1" customWidth="1"/>
    <col min="13315" max="13315" width="7.75" style="10" bestFit="1" customWidth="1"/>
    <col min="13316" max="13316" width="12.5" style="10" customWidth="1"/>
    <col min="13317" max="13317" width="13" style="10" customWidth="1"/>
    <col min="13318" max="13318" width="13.125" style="10" customWidth="1"/>
    <col min="13319" max="13320" width="14.625" style="10" customWidth="1"/>
    <col min="13321" max="13322" width="13.125" style="10" customWidth="1"/>
    <col min="13323" max="13323" width="21.25" style="10" customWidth="1"/>
    <col min="13324" max="13324" width="13.125" style="10" customWidth="1"/>
    <col min="13325" max="13569" width="9" style="10"/>
    <col min="13570" max="13570" width="4.875" style="10" bestFit="1" customWidth="1"/>
    <col min="13571" max="13571" width="7.75" style="10" bestFit="1" customWidth="1"/>
    <col min="13572" max="13572" width="12.5" style="10" customWidth="1"/>
    <col min="13573" max="13573" width="13" style="10" customWidth="1"/>
    <col min="13574" max="13574" width="13.125" style="10" customWidth="1"/>
    <col min="13575" max="13576" width="14.625" style="10" customWidth="1"/>
    <col min="13577" max="13578" width="13.125" style="10" customWidth="1"/>
    <col min="13579" max="13579" width="21.25" style="10" customWidth="1"/>
    <col min="13580" max="13580" width="13.125" style="10" customWidth="1"/>
    <col min="13581" max="13825" width="9" style="10"/>
    <col min="13826" max="13826" width="4.875" style="10" bestFit="1" customWidth="1"/>
    <col min="13827" max="13827" width="7.75" style="10" bestFit="1" customWidth="1"/>
    <col min="13828" max="13828" width="12.5" style="10" customWidth="1"/>
    <col min="13829" max="13829" width="13" style="10" customWidth="1"/>
    <col min="13830" max="13830" width="13.125" style="10" customWidth="1"/>
    <col min="13831" max="13832" width="14.625" style="10" customWidth="1"/>
    <col min="13833" max="13834" width="13.125" style="10" customWidth="1"/>
    <col min="13835" max="13835" width="21.25" style="10" customWidth="1"/>
    <col min="13836" max="13836" width="13.125" style="10" customWidth="1"/>
    <col min="13837" max="14081" width="9" style="10"/>
    <col min="14082" max="14082" width="4.875" style="10" bestFit="1" customWidth="1"/>
    <col min="14083" max="14083" width="7.75" style="10" bestFit="1" customWidth="1"/>
    <col min="14084" max="14084" width="12.5" style="10" customWidth="1"/>
    <col min="14085" max="14085" width="13" style="10" customWidth="1"/>
    <col min="14086" max="14086" width="13.125" style="10" customWidth="1"/>
    <col min="14087" max="14088" width="14.625" style="10" customWidth="1"/>
    <col min="14089" max="14090" width="13.125" style="10" customWidth="1"/>
    <col min="14091" max="14091" width="21.25" style="10" customWidth="1"/>
    <col min="14092" max="14092" width="13.125" style="10" customWidth="1"/>
    <col min="14093" max="14337" width="9" style="10"/>
    <col min="14338" max="14338" width="4.875" style="10" bestFit="1" customWidth="1"/>
    <col min="14339" max="14339" width="7.75" style="10" bestFit="1" customWidth="1"/>
    <col min="14340" max="14340" width="12.5" style="10" customWidth="1"/>
    <col min="14341" max="14341" width="13" style="10" customWidth="1"/>
    <col min="14342" max="14342" width="13.125" style="10" customWidth="1"/>
    <col min="14343" max="14344" width="14.625" style="10" customWidth="1"/>
    <col min="14345" max="14346" width="13.125" style="10" customWidth="1"/>
    <col min="14347" max="14347" width="21.25" style="10" customWidth="1"/>
    <col min="14348" max="14348" width="13.125" style="10" customWidth="1"/>
    <col min="14349" max="14593" width="9" style="10"/>
    <col min="14594" max="14594" width="4.875" style="10" bestFit="1" customWidth="1"/>
    <col min="14595" max="14595" width="7.75" style="10" bestFit="1" customWidth="1"/>
    <col min="14596" max="14596" width="12.5" style="10" customWidth="1"/>
    <col min="14597" max="14597" width="13" style="10" customWidth="1"/>
    <col min="14598" max="14598" width="13.125" style="10" customWidth="1"/>
    <col min="14599" max="14600" width="14.625" style="10" customWidth="1"/>
    <col min="14601" max="14602" width="13.125" style="10" customWidth="1"/>
    <col min="14603" max="14603" width="21.25" style="10" customWidth="1"/>
    <col min="14604" max="14604" width="13.125" style="10" customWidth="1"/>
    <col min="14605" max="14849" width="9" style="10"/>
    <col min="14850" max="14850" width="4.875" style="10" bestFit="1" customWidth="1"/>
    <col min="14851" max="14851" width="7.75" style="10" bestFit="1" customWidth="1"/>
    <col min="14852" max="14852" width="12.5" style="10" customWidth="1"/>
    <col min="14853" max="14853" width="13" style="10" customWidth="1"/>
    <col min="14854" max="14854" width="13.125" style="10" customWidth="1"/>
    <col min="14855" max="14856" width="14.625" style="10" customWidth="1"/>
    <col min="14857" max="14858" width="13.125" style="10" customWidth="1"/>
    <col min="14859" max="14859" width="21.25" style="10" customWidth="1"/>
    <col min="14860" max="14860" width="13.125" style="10" customWidth="1"/>
    <col min="14861" max="15105" width="9" style="10"/>
    <col min="15106" max="15106" width="4.875" style="10" bestFit="1" customWidth="1"/>
    <col min="15107" max="15107" width="7.75" style="10" bestFit="1" customWidth="1"/>
    <col min="15108" max="15108" width="12.5" style="10" customWidth="1"/>
    <col min="15109" max="15109" width="13" style="10" customWidth="1"/>
    <col min="15110" max="15110" width="13.125" style="10" customWidth="1"/>
    <col min="15111" max="15112" width="14.625" style="10" customWidth="1"/>
    <col min="15113" max="15114" width="13.125" style="10" customWidth="1"/>
    <col min="15115" max="15115" width="21.25" style="10" customWidth="1"/>
    <col min="15116" max="15116" width="13.125" style="10" customWidth="1"/>
    <col min="15117" max="15361" width="9" style="10"/>
    <col min="15362" max="15362" width="4.875" style="10" bestFit="1" customWidth="1"/>
    <col min="15363" max="15363" width="7.75" style="10" bestFit="1" customWidth="1"/>
    <col min="15364" max="15364" width="12.5" style="10" customWidth="1"/>
    <col min="15365" max="15365" width="13" style="10" customWidth="1"/>
    <col min="15366" max="15366" width="13.125" style="10" customWidth="1"/>
    <col min="15367" max="15368" width="14.625" style="10" customWidth="1"/>
    <col min="15369" max="15370" width="13.125" style="10" customWidth="1"/>
    <col min="15371" max="15371" width="21.25" style="10" customWidth="1"/>
    <col min="15372" max="15372" width="13.125" style="10" customWidth="1"/>
    <col min="15373" max="15617" width="9" style="10"/>
    <col min="15618" max="15618" width="4.875" style="10" bestFit="1" customWidth="1"/>
    <col min="15619" max="15619" width="7.75" style="10" bestFit="1" customWidth="1"/>
    <col min="15620" max="15620" width="12.5" style="10" customWidth="1"/>
    <col min="15621" max="15621" width="13" style="10" customWidth="1"/>
    <col min="15622" max="15622" width="13.125" style="10" customWidth="1"/>
    <col min="15623" max="15624" width="14.625" style="10" customWidth="1"/>
    <col min="15625" max="15626" width="13.125" style="10" customWidth="1"/>
    <col min="15627" max="15627" width="21.25" style="10" customWidth="1"/>
    <col min="15628" max="15628" width="13.125" style="10" customWidth="1"/>
    <col min="15629" max="15873" width="9" style="10"/>
    <col min="15874" max="15874" width="4.875" style="10" bestFit="1" customWidth="1"/>
    <col min="15875" max="15875" width="7.75" style="10" bestFit="1" customWidth="1"/>
    <col min="15876" max="15876" width="12.5" style="10" customWidth="1"/>
    <col min="15877" max="15877" width="13" style="10" customWidth="1"/>
    <col min="15878" max="15878" width="13.125" style="10" customWidth="1"/>
    <col min="15879" max="15880" width="14.625" style="10" customWidth="1"/>
    <col min="15881" max="15882" width="13.125" style="10" customWidth="1"/>
    <col min="15883" max="15883" width="21.25" style="10" customWidth="1"/>
    <col min="15884" max="15884" width="13.125" style="10" customWidth="1"/>
    <col min="15885" max="16129" width="9" style="10"/>
    <col min="16130" max="16130" width="4.875" style="10" bestFit="1" customWidth="1"/>
    <col min="16131" max="16131" width="7.75" style="10" bestFit="1" customWidth="1"/>
    <col min="16132" max="16132" width="12.5" style="10" customWidth="1"/>
    <col min="16133" max="16133" width="13" style="10" customWidth="1"/>
    <col min="16134" max="16134" width="13.125" style="10" customWidth="1"/>
    <col min="16135" max="16136" width="14.625" style="10" customWidth="1"/>
    <col min="16137" max="16138" width="13.125" style="10" customWidth="1"/>
    <col min="16139" max="16139" width="21.25" style="10" customWidth="1"/>
    <col min="16140" max="16140" width="13.125" style="10" customWidth="1"/>
    <col min="16141" max="16384" width="9" style="10"/>
  </cols>
  <sheetData>
    <row r="1" spans="1:12" ht="18" customHeight="1">
      <c r="A1" s="364" t="s">
        <v>449</v>
      </c>
      <c r="B1" s="364"/>
      <c r="C1" s="364"/>
      <c r="D1" s="364"/>
      <c r="E1" s="364"/>
      <c r="F1" s="364"/>
      <c r="G1" s="364"/>
      <c r="H1" s="364"/>
      <c r="I1" s="365"/>
      <c r="J1" s="365"/>
      <c r="L1" s="9" t="s">
        <v>307</v>
      </c>
    </row>
    <row r="2" spans="1:12" ht="18" customHeight="1">
      <c r="A2" s="366" t="s">
        <v>460</v>
      </c>
      <c r="B2" s="366"/>
      <c r="C2" s="366"/>
      <c r="D2" s="366"/>
      <c r="E2" s="366"/>
      <c r="F2" s="366"/>
      <c r="G2" s="366"/>
      <c r="H2" s="366"/>
      <c r="I2" s="367"/>
      <c r="J2" s="367"/>
      <c r="K2" s="11"/>
      <c r="L2" s="199" t="s">
        <v>415</v>
      </c>
    </row>
    <row r="3" spans="1:12" ht="18" customHeight="1">
      <c r="A3" s="364" t="s">
        <v>322</v>
      </c>
      <c r="B3" s="364"/>
      <c r="C3" s="364"/>
      <c r="D3" s="364"/>
      <c r="E3" s="364"/>
      <c r="F3" s="364"/>
      <c r="G3" s="364"/>
      <c r="H3" s="364"/>
      <c r="I3" s="365"/>
      <c r="J3" s="365"/>
      <c r="K3" s="13"/>
      <c r="L3" s="9"/>
    </row>
    <row r="4" spans="1:12" ht="18" customHeight="1">
      <c r="A4" s="10"/>
      <c r="B4" s="14"/>
      <c r="C4" s="162"/>
      <c r="D4" s="368"/>
      <c r="E4" s="368"/>
      <c r="F4" s="368"/>
      <c r="G4" s="10"/>
      <c r="H4" s="10"/>
      <c r="I4" s="10"/>
      <c r="J4" s="10"/>
      <c r="K4" s="10"/>
      <c r="L4" s="9"/>
    </row>
    <row r="5" spans="1:12" ht="17.25" customHeight="1">
      <c r="A5" s="10"/>
      <c r="B5" s="14"/>
      <c r="C5" s="162"/>
      <c r="D5" s="15"/>
      <c r="E5" s="15"/>
      <c r="F5" s="15"/>
      <c r="G5" s="10"/>
      <c r="H5" s="10"/>
      <c r="I5" s="10"/>
      <c r="J5" s="10"/>
      <c r="K5" s="10"/>
    </row>
    <row r="6" spans="1:12" ht="12" customHeight="1">
      <c r="F6" s="18"/>
      <c r="G6" s="18"/>
      <c r="H6" s="18"/>
      <c r="I6" s="18"/>
      <c r="J6" s="19"/>
    </row>
    <row r="7" spans="1:12" ht="12" customHeight="1">
      <c r="F7" s="18"/>
      <c r="G7" s="18"/>
      <c r="H7" s="18"/>
      <c r="I7" s="18"/>
      <c r="J7" s="19"/>
      <c r="L7" s="20"/>
    </row>
    <row r="8" spans="1:12" ht="12" customHeight="1" thickBot="1">
      <c r="F8" s="18"/>
      <c r="G8" s="18"/>
      <c r="H8" s="18"/>
      <c r="I8" s="18"/>
      <c r="J8" s="19"/>
      <c r="L8" s="20" t="s">
        <v>241</v>
      </c>
    </row>
    <row r="9" spans="1:12" s="21" customFormat="1" ht="17.25" customHeight="1" thickBot="1">
      <c r="A9" s="369" t="s">
        <v>0</v>
      </c>
      <c r="B9" s="372" t="s">
        <v>96</v>
      </c>
      <c r="C9" s="223"/>
      <c r="D9" s="375" t="s">
        <v>253</v>
      </c>
      <c r="E9" s="378" t="s">
        <v>254</v>
      </c>
      <c r="F9" s="381" t="s">
        <v>99</v>
      </c>
      <c r="G9" s="382"/>
      <c r="H9" s="382"/>
      <c r="I9" s="382"/>
      <c r="J9" s="382"/>
      <c r="K9" s="382"/>
      <c r="L9" s="383"/>
    </row>
    <row r="10" spans="1:12" s="21" customFormat="1" ht="12" customHeight="1">
      <c r="A10" s="370"/>
      <c r="B10" s="373"/>
      <c r="C10" s="224"/>
      <c r="D10" s="376"/>
      <c r="E10" s="379"/>
      <c r="F10" s="384" t="s">
        <v>255</v>
      </c>
      <c r="G10" s="386" t="s">
        <v>99</v>
      </c>
      <c r="H10" s="387"/>
      <c r="I10" s="387"/>
      <c r="J10" s="387"/>
      <c r="K10" s="387"/>
      <c r="L10" s="384" t="s">
        <v>256</v>
      </c>
    </row>
    <row r="11" spans="1:12" s="21" customFormat="1" ht="31.5" customHeight="1">
      <c r="A11" s="370"/>
      <c r="B11" s="373"/>
      <c r="C11" s="224"/>
      <c r="D11" s="376"/>
      <c r="E11" s="379"/>
      <c r="F11" s="384"/>
      <c r="G11" s="388" t="s">
        <v>257</v>
      </c>
      <c r="H11" s="389"/>
      <c r="I11" s="390" t="s">
        <v>258</v>
      </c>
      <c r="J11" s="390" t="s">
        <v>259</v>
      </c>
      <c r="K11" s="390" t="s">
        <v>260</v>
      </c>
      <c r="L11" s="384"/>
    </row>
    <row r="12" spans="1:12" s="24" customFormat="1" ht="188.25" customHeight="1" thickBot="1">
      <c r="A12" s="371"/>
      <c r="B12" s="374"/>
      <c r="C12" s="225"/>
      <c r="D12" s="377"/>
      <c r="E12" s="380"/>
      <c r="F12" s="385"/>
      <c r="G12" s="22" t="s">
        <v>261</v>
      </c>
      <c r="H12" s="23" t="s">
        <v>262</v>
      </c>
      <c r="I12" s="391"/>
      <c r="J12" s="391"/>
      <c r="K12" s="391"/>
      <c r="L12" s="385"/>
    </row>
    <row r="13" spans="1:12" ht="11.25" customHeight="1">
      <c r="A13" s="25">
        <v>1</v>
      </c>
      <c r="B13" s="25">
        <v>2</v>
      </c>
      <c r="C13" s="25"/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</row>
    <row r="14" spans="1:12" ht="33" customHeight="1">
      <c r="A14" s="361">
        <v>853</v>
      </c>
      <c r="B14" s="361">
        <v>85395</v>
      </c>
      <c r="C14" s="219" t="s">
        <v>457</v>
      </c>
      <c r="D14" s="220">
        <v>109667.7</v>
      </c>
      <c r="E14" s="220">
        <v>121853</v>
      </c>
      <c r="F14" s="221">
        <v>121853</v>
      </c>
      <c r="G14" s="221"/>
      <c r="H14" s="221"/>
      <c r="I14" s="221"/>
      <c r="J14" s="221"/>
      <c r="K14" s="221">
        <v>121853</v>
      </c>
      <c r="L14" s="221">
        <v>0</v>
      </c>
    </row>
    <row r="15" spans="1:12" ht="31.5">
      <c r="A15" s="362"/>
      <c r="B15" s="362"/>
      <c r="C15" s="222" t="s">
        <v>458</v>
      </c>
      <c r="D15" s="220">
        <v>109679.4</v>
      </c>
      <c r="E15" s="220">
        <v>121866</v>
      </c>
      <c r="F15" s="221">
        <v>121866</v>
      </c>
      <c r="G15" s="221">
        <v>0</v>
      </c>
      <c r="H15" s="221">
        <v>0</v>
      </c>
      <c r="I15" s="221">
        <v>0</v>
      </c>
      <c r="J15" s="221">
        <v>0</v>
      </c>
      <c r="K15" s="221">
        <v>121866</v>
      </c>
      <c r="L15" s="221">
        <v>0</v>
      </c>
    </row>
    <row r="16" spans="1:12" ht="27.75" customHeight="1">
      <c r="A16" s="363"/>
      <c r="B16" s="363"/>
      <c r="C16" s="219" t="s">
        <v>406</v>
      </c>
      <c r="D16" s="220">
        <v>106014.48</v>
      </c>
      <c r="E16" s="220">
        <v>118201.08</v>
      </c>
      <c r="F16" s="221">
        <v>118201.08</v>
      </c>
      <c r="G16" s="221">
        <v>0</v>
      </c>
      <c r="H16" s="221">
        <v>0</v>
      </c>
      <c r="I16" s="221">
        <v>0</v>
      </c>
      <c r="J16" s="221">
        <v>0</v>
      </c>
      <c r="K16" s="221">
        <v>118201.08</v>
      </c>
      <c r="L16" s="221">
        <v>0</v>
      </c>
    </row>
  </sheetData>
  <mergeCells count="18">
    <mergeCell ref="J11:J12"/>
    <mergeCell ref="K11:K12"/>
    <mergeCell ref="A14:A16"/>
    <mergeCell ref="B14:B16"/>
    <mergeCell ref="A1:J1"/>
    <mergeCell ref="A2:J2"/>
    <mergeCell ref="A3:J3"/>
    <mergeCell ref="D4:F4"/>
    <mergeCell ref="A9:A12"/>
    <mergeCell ref="B9:B12"/>
    <mergeCell ref="D9:D12"/>
    <mergeCell ref="E9:E12"/>
    <mergeCell ref="F9:L9"/>
    <mergeCell ref="F10:F12"/>
    <mergeCell ref="G10:K10"/>
    <mergeCell ref="L10:L12"/>
    <mergeCell ref="G11:H11"/>
    <mergeCell ref="I11:I12"/>
  </mergeCells>
  <pageMargins left="0.70866141732283472" right="0.70866141732283472" top="0.74803149606299213" bottom="0.74803149606299213" header="0.31496062992125984" footer="0.31496062992125984"/>
  <pageSetup paperSize="9" scale="80" firstPageNumber="11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topLeftCell="A8" workbookViewId="0">
      <selection activeCell="A4" sqref="A4:C4"/>
    </sheetView>
  </sheetViews>
  <sheetFormatPr defaultRowHeight="15"/>
  <cols>
    <col min="1" max="2" width="9" style="1"/>
    <col min="3" max="3" width="40.75" style="1" customWidth="1"/>
    <col min="4" max="4" width="10.25" style="1" bestFit="1" customWidth="1"/>
    <col min="5" max="5" width="10.25" style="1" customWidth="1"/>
    <col min="6" max="7" width="8.875" style="1" bestFit="1" customWidth="1"/>
    <col min="8" max="259" width="9" style="1"/>
    <col min="260" max="260" width="36.75" style="1" customWidth="1"/>
    <col min="261" max="261" width="10.25" style="1" bestFit="1" customWidth="1"/>
    <col min="262" max="263" width="8.875" style="1" bestFit="1" customWidth="1"/>
    <col min="264" max="515" width="9" style="1"/>
    <col min="516" max="516" width="36.75" style="1" customWidth="1"/>
    <col min="517" max="517" width="10.25" style="1" bestFit="1" customWidth="1"/>
    <col min="518" max="519" width="8.875" style="1" bestFit="1" customWidth="1"/>
    <col min="520" max="771" width="9" style="1"/>
    <col min="772" max="772" width="36.75" style="1" customWidth="1"/>
    <col min="773" max="773" width="10.25" style="1" bestFit="1" customWidth="1"/>
    <col min="774" max="775" width="8.875" style="1" bestFit="1" customWidth="1"/>
    <col min="776" max="1027" width="9" style="1"/>
    <col min="1028" max="1028" width="36.75" style="1" customWidth="1"/>
    <col min="1029" max="1029" width="10.25" style="1" bestFit="1" customWidth="1"/>
    <col min="1030" max="1031" width="8.875" style="1" bestFit="1" customWidth="1"/>
    <col min="1032" max="1283" width="9" style="1"/>
    <col min="1284" max="1284" width="36.75" style="1" customWidth="1"/>
    <col min="1285" max="1285" width="10.25" style="1" bestFit="1" customWidth="1"/>
    <col min="1286" max="1287" width="8.875" style="1" bestFit="1" customWidth="1"/>
    <col min="1288" max="1539" width="9" style="1"/>
    <col min="1540" max="1540" width="36.75" style="1" customWidth="1"/>
    <col min="1541" max="1541" width="10.25" style="1" bestFit="1" customWidth="1"/>
    <col min="1542" max="1543" width="8.875" style="1" bestFit="1" customWidth="1"/>
    <col min="1544" max="1795" width="9" style="1"/>
    <col min="1796" max="1796" width="36.75" style="1" customWidth="1"/>
    <col min="1797" max="1797" width="10.25" style="1" bestFit="1" customWidth="1"/>
    <col min="1798" max="1799" width="8.875" style="1" bestFit="1" customWidth="1"/>
    <col min="1800" max="2051" width="9" style="1"/>
    <col min="2052" max="2052" width="36.75" style="1" customWidth="1"/>
    <col min="2053" max="2053" width="10.25" style="1" bestFit="1" customWidth="1"/>
    <col min="2054" max="2055" width="8.875" style="1" bestFit="1" customWidth="1"/>
    <col min="2056" max="2307" width="9" style="1"/>
    <col min="2308" max="2308" width="36.75" style="1" customWidth="1"/>
    <col min="2309" max="2309" width="10.25" style="1" bestFit="1" customWidth="1"/>
    <col min="2310" max="2311" width="8.875" style="1" bestFit="1" customWidth="1"/>
    <col min="2312" max="2563" width="9" style="1"/>
    <col min="2564" max="2564" width="36.75" style="1" customWidth="1"/>
    <col min="2565" max="2565" width="10.25" style="1" bestFit="1" customWidth="1"/>
    <col min="2566" max="2567" width="8.875" style="1" bestFit="1" customWidth="1"/>
    <col min="2568" max="2819" width="9" style="1"/>
    <col min="2820" max="2820" width="36.75" style="1" customWidth="1"/>
    <col min="2821" max="2821" width="10.25" style="1" bestFit="1" customWidth="1"/>
    <col min="2822" max="2823" width="8.875" style="1" bestFit="1" customWidth="1"/>
    <col min="2824" max="3075" width="9" style="1"/>
    <col min="3076" max="3076" width="36.75" style="1" customWidth="1"/>
    <col min="3077" max="3077" width="10.25" style="1" bestFit="1" customWidth="1"/>
    <col min="3078" max="3079" width="8.875" style="1" bestFit="1" customWidth="1"/>
    <col min="3080" max="3331" width="9" style="1"/>
    <col min="3332" max="3332" width="36.75" style="1" customWidth="1"/>
    <col min="3333" max="3333" width="10.25" style="1" bestFit="1" customWidth="1"/>
    <col min="3334" max="3335" width="8.875" style="1" bestFit="1" customWidth="1"/>
    <col min="3336" max="3587" width="9" style="1"/>
    <col min="3588" max="3588" width="36.75" style="1" customWidth="1"/>
    <col min="3589" max="3589" width="10.25" style="1" bestFit="1" customWidth="1"/>
    <col min="3590" max="3591" width="8.875" style="1" bestFit="1" customWidth="1"/>
    <col min="3592" max="3843" width="9" style="1"/>
    <col min="3844" max="3844" width="36.75" style="1" customWidth="1"/>
    <col min="3845" max="3845" width="10.25" style="1" bestFit="1" customWidth="1"/>
    <col min="3846" max="3847" width="8.875" style="1" bestFit="1" customWidth="1"/>
    <col min="3848" max="4099" width="9" style="1"/>
    <col min="4100" max="4100" width="36.75" style="1" customWidth="1"/>
    <col min="4101" max="4101" width="10.25" style="1" bestFit="1" customWidth="1"/>
    <col min="4102" max="4103" width="8.875" style="1" bestFit="1" customWidth="1"/>
    <col min="4104" max="4355" width="9" style="1"/>
    <col min="4356" max="4356" width="36.75" style="1" customWidth="1"/>
    <col min="4357" max="4357" width="10.25" style="1" bestFit="1" customWidth="1"/>
    <col min="4358" max="4359" width="8.875" style="1" bestFit="1" customWidth="1"/>
    <col min="4360" max="4611" width="9" style="1"/>
    <col min="4612" max="4612" width="36.75" style="1" customWidth="1"/>
    <col min="4613" max="4613" width="10.25" style="1" bestFit="1" customWidth="1"/>
    <col min="4614" max="4615" width="8.875" style="1" bestFit="1" customWidth="1"/>
    <col min="4616" max="4867" width="9" style="1"/>
    <col min="4868" max="4868" width="36.75" style="1" customWidth="1"/>
    <col min="4869" max="4869" width="10.25" style="1" bestFit="1" customWidth="1"/>
    <col min="4870" max="4871" width="8.875" style="1" bestFit="1" customWidth="1"/>
    <col min="4872" max="5123" width="9" style="1"/>
    <col min="5124" max="5124" width="36.75" style="1" customWidth="1"/>
    <col min="5125" max="5125" width="10.25" style="1" bestFit="1" customWidth="1"/>
    <col min="5126" max="5127" width="8.875" style="1" bestFit="1" customWidth="1"/>
    <col min="5128" max="5379" width="9" style="1"/>
    <col min="5380" max="5380" width="36.75" style="1" customWidth="1"/>
    <col min="5381" max="5381" width="10.25" style="1" bestFit="1" customWidth="1"/>
    <col min="5382" max="5383" width="8.875" style="1" bestFit="1" customWidth="1"/>
    <col min="5384" max="5635" width="9" style="1"/>
    <col min="5636" max="5636" width="36.75" style="1" customWidth="1"/>
    <col min="5637" max="5637" width="10.25" style="1" bestFit="1" customWidth="1"/>
    <col min="5638" max="5639" width="8.875" style="1" bestFit="1" customWidth="1"/>
    <col min="5640" max="5891" width="9" style="1"/>
    <col min="5892" max="5892" width="36.75" style="1" customWidth="1"/>
    <col min="5893" max="5893" width="10.25" style="1" bestFit="1" customWidth="1"/>
    <col min="5894" max="5895" width="8.875" style="1" bestFit="1" customWidth="1"/>
    <col min="5896" max="6147" width="9" style="1"/>
    <col min="6148" max="6148" width="36.75" style="1" customWidth="1"/>
    <col min="6149" max="6149" width="10.25" style="1" bestFit="1" customWidth="1"/>
    <col min="6150" max="6151" width="8.875" style="1" bestFit="1" customWidth="1"/>
    <col min="6152" max="6403" width="9" style="1"/>
    <col min="6404" max="6404" width="36.75" style="1" customWidth="1"/>
    <col min="6405" max="6405" width="10.25" style="1" bestFit="1" customWidth="1"/>
    <col min="6406" max="6407" width="8.875" style="1" bestFit="1" customWidth="1"/>
    <col min="6408" max="6659" width="9" style="1"/>
    <col min="6660" max="6660" width="36.75" style="1" customWidth="1"/>
    <col min="6661" max="6661" width="10.25" style="1" bestFit="1" customWidth="1"/>
    <col min="6662" max="6663" width="8.875" style="1" bestFit="1" customWidth="1"/>
    <col min="6664" max="6915" width="9" style="1"/>
    <col min="6916" max="6916" width="36.75" style="1" customWidth="1"/>
    <col min="6917" max="6917" width="10.25" style="1" bestFit="1" customWidth="1"/>
    <col min="6918" max="6919" width="8.875" style="1" bestFit="1" customWidth="1"/>
    <col min="6920" max="7171" width="9" style="1"/>
    <col min="7172" max="7172" width="36.75" style="1" customWidth="1"/>
    <col min="7173" max="7173" width="10.25" style="1" bestFit="1" customWidth="1"/>
    <col min="7174" max="7175" width="8.875" style="1" bestFit="1" customWidth="1"/>
    <col min="7176" max="7427" width="9" style="1"/>
    <col min="7428" max="7428" width="36.75" style="1" customWidth="1"/>
    <col min="7429" max="7429" width="10.25" style="1" bestFit="1" customWidth="1"/>
    <col min="7430" max="7431" width="8.875" style="1" bestFit="1" customWidth="1"/>
    <col min="7432" max="7683" width="9" style="1"/>
    <col min="7684" max="7684" width="36.75" style="1" customWidth="1"/>
    <col min="7685" max="7685" width="10.25" style="1" bestFit="1" customWidth="1"/>
    <col min="7686" max="7687" width="8.875" style="1" bestFit="1" customWidth="1"/>
    <col min="7688" max="7939" width="9" style="1"/>
    <col min="7940" max="7940" width="36.75" style="1" customWidth="1"/>
    <col min="7941" max="7941" width="10.25" style="1" bestFit="1" customWidth="1"/>
    <col min="7942" max="7943" width="8.875" style="1" bestFit="1" customWidth="1"/>
    <col min="7944" max="8195" width="9" style="1"/>
    <col min="8196" max="8196" width="36.75" style="1" customWidth="1"/>
    <col min="8197" max="8197" width="10.25" style="1" bestFit="1" customWidth="1"/>
    <col min="8198" max="8199" width="8.875" style="1" bestFit="1" customWidth="1"/>
    <col min="8200" max="8451" width="9" style="1"/>
    <col min="8452" max="8452" width="36.75" style="1" customWidth="1"/>
    <col min="8453" max="8453" width="10.25" style="1" bestFit="1" customWidth="1"/>
    <col min="8454" max="8455" width="8.875" style="1" bestFit="1" customWidth="1"/>
    <col min="8456" max="8707" width="9" style="1"/>
    <col min="8708" max="8708" width="36.75" style="1" customWidth="1"/>
    <col min="8709" max="8709" width="10.25" style="1" bestFit="1" customWidth="1"/>
    <col min="8710" max="8711" width="8.875" style="1" bestFit="1" customWidth="1"/>
    <col min="8712" max="8963" width="9" style="1"/>
    <col min="8964" max="8964" width="36.75" style="1" customWidth="1"/>
    <col min="8965" max="8965" width="10.25" style="1" bestFit="1" customWidth="1"/>
    <col min="8966" max="8967" width="8.875" style="1" bestFit="1" customWidth="1"/>
    <col min="8968" max="9219" width="9" style="1"/>
    <col min="9220" max="9220" width="36.75" style="1" customWidth="1"/>
    <col min="9221" max="9221" width="10.25" style="1" bestFit="1" customWidth="1"/>
    <col min="9222" max="9223" width="8.875" style="1" bestFit="1" customWidth="1"/>
    <col min="9224" max="9475" width="9" style="1"/>
    <col min="9476" max="9476" width="36.75" style="1" customWidth="1"/>
    <col min="9477" max="9477" width="10.25" style="1" bestFit="1" customWidth="1"/>
    <col min="9478" max="9479" width="8.875" style="1" bestFit="1" customWidth="1"/>
    <col min="9480" max="9731" width="9" style="1"/>
    <col min="9732" max="9732" width="36.75" style="1" customWidth="1"/>
    <col min="9733" max="9733" width="10.25" style="1" bestFit="1" customWidth="1"/>
    <col min="9734" max="9735" width="8.875" style="1" bestFit="1" customWidth="1"/>
    <col min="9736" max="9987" width="9" style="1"/>
    <col min="9988" max="9988" width="36.75" style="1" customWidth="1"/>
    <col min="9989" max="9989" width="10.25" style="1" bestFit="1" customWidth="1"/>
    <col min="9990" max="9991" width="8.875" style="1" bestFit="1" customWidth="1"/>
    <col min="9992" max="10243" width="9" style="1"/>
    <col min="10244" max="10244" width="36.75" style="1" customWidth="1"/>
    <col min="10245" max="10245" width="10.25" style="1" bestFit="1" customWidth="1"/>
    <col min="10246" max="10247" width="8.875" style="1" bestFit="1" customWidth="1"/>
    <col min="10248" max="10499" width="9" style="1"/>
    <col min="10500" max="10500" width="36.75" style="1" customWidth="1"/>
    <col min="10501" max="10501" width="10.25" style="1" bestFit="1" customWidth="1"/>
    <col min="10502" max="10503" width="8.875" style="1" bestFit="1" customWidth="1"/>
    <col min="10504" max="10755" width="9" style="1"/>
    <col min="10756" max="10756" width="36.75" style="1" customWidth="1"/>
    <col min="10757" max="10757" width="10.25" style="1" bestFit="1" customWidth="1"/>
    <col min="10758" max="10759" width="8.875" style="1" bestFit="1" customWidth="1"/>
    <col min="10760" max="11011" width="9" style="1"/>
    <col min="11012" max="11012" width="36.75" style="1" customWidth="1"/>
    <col min="11013" max="11013" width="10.25" style="1" bestFit="1" customWidth="1"/>
    <col min="11014" max="11015" width="8.875" style="1" bestFit="1" customWidth="1"/>
    <col min="11016" max="11267" width="9" style="1"/>
    <col min="11268" max="11268" width="36.75" style="1" customWidth="1"/>
    <col min="11269" max="11269" width="10.25" style="1" bestFit="1" customWidth="1"/>
    <col min="11270" max="11271" width="8.875" style="1" bestFit="1" customWidth="1"/>
    <col min="11272" max="11523" width="9" style="1"/>
    <col min="11524" max="11524" width="36.75" style="1" customWidth="1"/>
    <col min="11525" max="11525" width="10.25" style="1" bestFit="1" customWidth="1"/>
    <col min="11526" max="11527" width="8.875" style="1" bestFit="1" customWidth="1"/>
    <col min="11528" max="11779" width="9" style="1"/>
    <col min="11780" max="11780" width="36.75" style="1" customWidth="1"/>
    <col min="11781" max="11781" width="10.25" style="1" bestFit="1" customWidth="1"/>
    <col min="11782" max="11783" width="8.875" style="1" bestFit="1" customWidth="1"/>
    <col min="11784" max="12035" width="9" style="1"/>
    <col min="12036" max="12036" width="36.75" style="1" customWidth="1"/>
    <col min="12037" max="12037" width="10.25" style="1" bestFit="1" customWidth="1"/>
    <col min="12038" max="12039" width="8.875" style="1" bestFit="1" customWidth="1"/>
    <col min="12040" max="12291" width="9" style="1"/>
    <col min="12292" max="12292" width="36.75" style="1" customWidth="1"/>
    <col min="12293" max="12293" width="10.25" style="1" bestFit="1" customWidth="1"/>
    <col min="12294" max="12295" width="8.875" style="1" bestFit="1" customWidth="1"/>
    <col min="12296" max="12547" width="9" style="1"/>
    <col min="12548" max="12548" width="36.75" style="1" customWidth="1"/>
    <col min="12549" max="12549" width="10.25" style="1" bestFit="1" customWidth="1"/>
    <col min="12550" max="12551" width="8.875" style="1" bestFit="1" customWidth="1"/>
    <col min="12552" max="12803" width="9" style="1"/>
    <col min="12804" max="12804" width="36.75" style="1" customWidth="1"/>
    <col min="12805" max="12805" width="10.25" style="1" bestFit="1" customWidth="1"/>
    <col min="12806" max="12807" width="8.875" style="1" bestFit="1" customWidth="1"/>
    <col min="12808" max="13059" width="9" style="1"/>
    <col min="13060" max="13060" width="36.75" style="1" customWidth="1"/>
    <col min="13061" max="13061" width="10.25" style="1" bestFit="1" customWidth="1"/>
    <col min="13062" max="13063" width="8.875" style="1" bestFit="1" customWidth="1"/>
    <col min="13064" max="13315" width="9" style="1"/>
    <col min="13316" max="13316" width="36.75" style="1" customWidth="1"/>
    <col min="13317" max="13317" width="10.25" style="1" bestFit="1" customWidth="1"/>
    <col min="13318" max="13319" width="8.875" style="1" bestFit="1" customWidth="1"/>
    <col min="13320" max="13571" width="9" style="1"/>
    <col min="13572" max="13572" width="36.75" style="1" customWidth="1"/>
    <col min="13573" max="13573" width="10.25" style="1" bestFit="1" customWidth="1"/>
    <col min="13574" max="13575" width="8.875" style="1" bestFit="1" customWidth="1"/>
    <col min="13576" max="13827" width="9" style="1"/>
    <col min="13828" max="13828" width="36.75" style="1" customWidth="1"/>
    <col min="13829" max="13829" width="10.25" style="1" bestFit="1" customWidth="1"/>
    <col min="13830" max="13831" width="8.875" style="1" bestFit="1" customWidth="1"/>
    <col min="13832" max="14083" width="9" style="1"/>
    <col min="14084" max="14084" width="36.75" style="1" customWidth="1"/>
    <col min="14085" max="14085" width="10.25" style="1" bestFit="1" customWidth="1"/>
    <col min="14086" max="14087" width="8.875" style="1" bestFit="1" customWidth="1"/>
    <col min="14088" max="14339" width="9" style="1"/>
    <col min="14340" max="14340" width="36.75" style="1" customWidth="1"/>
    <col min="14341" max="14341" width="10.25" style="1" bestFit="1" customWidth="1"/>
    <col min="14342" max="14343" width="8.875" style="1" bestFit="1" customWidth="1"/>
    <col min="14344" max="14595" width="9" style="1"/>
    <col min="14596" max="14596" width="36.75" style="1" customWidth="1"/>
    <col min="14597" max="14597" width="10.25" style="1" bestFit="1" customWidth="1"/>
    <col min="14598" max="14599" width="8.875" style="1" bestFit="1" customWidth="1"/>
    <col min="14600" max="14851" width="9" style="1"/>
    <col min="14852" max="14852" width="36.75" style="1" customWidth="1"/>
    <col min="14853" max="14853" width="10.25" style="1" bestFit="1" customWidth="1"/>
    <col min="14854" max="14855" width="8.875" style="1" bestFit="1" customWidth="1"/>
    <col min="14856" max="15107" width="9" style="1"/>
    <col min="15108" max="15108" width="36.75" style="1" customWidth="1"/>
    <col min="15109" max="15109" width="10.25" style="1" bestFit="1" customWidth="1"/>
    <col min="15110" max="15111" width="8.875" style="1" bestFit="1" customWidth="1"/>
    <col min="15112" max="15363" width="9" style="1"/>
    <col min="15364" max="15364" width="36.75" style="1" customWidth="1"/>
    <col min="15365" max="15365" width="10.25" style="1" bestFit="1" customWidth="1"/>
    <col min="15366" max="15367" width="8.875" style="1" bestFit="1" customWidth="1"/>
    <col min="15368" max="15619" width="9" style="1"/>
    <col min="15620" max="15620" width="36.75" style="1" customWidth="1"/>
    <col min="15621" max="15621" width="10.25" style="1" bestFit="1" customWidth="1"/>
    <col min="15622" max="15623" width="8.875" style="1" bestFit="1" customWidth="1"/>
    <col min="15624" max="15875" width="9" style="1"/>
    <col min="15876" max="15876" width="36.75" style="1" customWidth="1"/>
    <col min="15877" max="15877" width="10.25" style="1" bestFit="1" customWidth="1"/>
    <col min="15878" max="15879" width="8.875" style="1" bestFit="1" customWidth="1"/>
    <col min="15880" max="16131" width="9" style="1"/>
    <col min="16132" max="16132" width="36.75" style="1" customWidth="1"/>
    <col min="16133" max="16133" width="10.25" style="1" bestFit="1" customWidth="1"/>
    <col min="16134" max="16135" width="8.875" style="1" bestFit="1" customWidth="1"/>
    <col min="16136" max="16384" width="9" style="1"/>
  </cols>
  <sheetData>
    <row r="1" spans="1:7">
      <c r="G1" s="9" t="s">
        <v>306</v>
      </c>
    </row>
    <row r="2" spans="1:7" ht="18.75">
      <c r="A2" s="397" t="s">
        <v>461</v>
      </c>
      <c r="B2" s="397"/>
      <c r="C2" s="397"/>
      <c r="G2" s="199" t="s">
        <v>415</v>
      </c>
    </row>
    <row r="3" spans="1:7" ht="18.75">
      <c r="A3" s="397" t="s">
        <v>320</v>
      </c>
      <c r="B3" s="397"/>
      <c r="C3" s="397"/>
      <c r="G3" s="9"/>
    </row>
    <row r="4" spans="1:7" ht="15" customHeight="1">
      <c r="A4" s="397"/>
      <c r="B4" s="397"/>
      <c r="C4" s="397"/>
      <c r="G4" s="9"/>
    </row>
    <row r="5" spans="1:7">
      <c r="G5" s="9"/>
    </row>
    <row r="6" spans="1:7">
      <c r="G6" s="9"/>
    </row>
    <row r="8" spans="1:7" ht="23.25" customHeight="1">
      <c r="G8" s="45" t="s">
        <v>241</v>
      </c>
    </row>
    <row r="9" spans="1:7" ht="29.25">
      <c r="A9" s="398" t="s">
        <v>0</v>
      </c>
      <c r="B9" s="398" t="s">
        <v>96</v>
      </c>
      <c r="C9" s="399" t="s">
        <v>263</v>
      </c>
      <c r="D9" s="56" t="s">
        <v>264</v>
      </c>
      <c r="E9" s="400" t="s">
        <v>462</v>
      </c>
      <c r="F9" s="395" t="s">
        <v>99</v>
      </c>
      <c r="G9" s="396"/>
    </row>
    <row r="10" spans="1:7" ht="29.25">
      <c r="A10" s="398"/>
      <c r="B10" s="398"/>
      <c r="C10" s="399"/>
      <c r="D10" s="57" t="s">
        <v>321</v>
      </c>
      <c r="E10" s="401"/>
      <c r="F10" s="58" t="s">
        <v>265</v>
      </c>
      <c r="G10" s="58" t="s">
        <v>266</v>
      </c>
    </row>
    <row r="11" spans="1:7" ht="16.350000000000001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</row>
    <row r="12" spans="1:7" ht="16.350000000000001" customHeight="1">
      <c r="A12" s="30">
        <v>750</v>
      </c>
      <c r="B12" s="30">
        <v>75095</v>
      </c>
      <c r="C12" s="31" t="s">
        <v>267</v>
      </c>
      <c r="D12" s="32">
        <v>2000</v>
      </c>
      <c r="E12" s="32">
        <v>0</v>
      </c>
      <c r="F12" s="32">
        <v>0</v>
      </c>
      <c r="G12" s="32">
        <v>0</v>
      </c>
    </row>
    <row r="13" spans="1:7" ht="16.350000000000001" customHeight="1">
      <c r="A13" s="30">
        <v>750</v>
      </c>
      <c r="B13" s="30">
        <v>75095</v>
      </c>
      <c r="C13" s="33" t="s">
        <v>268</v>
      </c>
      <c r="D13" s="32">
        <v>2000</v>
      </c>
      <c r="E13" s="32">
        <v>0</v>
      </c>
      <c r="F13" s="32">
        <v>0</v>
      </c>
      <c r="G13" s="32">
        <v>0</v>
      </c>
    </row>
    <row r="14" spans="1:7" ht="16.350000000000001" customHeight="1">
      <c r="A14" s="30">
        <v>750</v>
      </c>
      <c r="B14" s="30">
        <v>75095</v>
      </c>
      <c r="C14" s="31" t="s">
        <v>269</v>
      </c>
      <c r="D14" s="32">
        <v>2000</v>
      </c>
      <c r="E14" s="32">
        <f>1400+59.45</f>
        <v>1459.45</v>
      </c>
      <c r="F14" s="32">
        <v>0</v>
      </c>
      <c r="G14" s="32">
        <f>1400+59.45</f>
        <v>1459.45</v>
      </c>
    </row>
    <row r="15" spans="1:7" ht="16.350000000000001" customHeight="1">
      <c r="A15" s="30">
        <v>750</v>
      </c>
      <c r="B15" s="30">
        <v>75095</v>
      </c>
      <c r="C15" s="34" t="s">
        <v>270</v>
      </c>
      <c r="D15" s="32">
        <v>2000</v>
      </c>
      <c r="E15" s="32">
        <v>2000</v>
      </c>
      <c r="F15" s="32">
        <v>0</v>
      </c>
      <c r="G15" s="32">
        <v>2000</v>
      </c>
    </row>
    <row r="16" spans="1:7" ht="16.350000000000001" customHeight="1">
      <c r="A16" s="30">
        <v>750</v>
      </c>
      <c r="B16" s="30">
        <v>75095</v>
      </c>
      <c r="C16" s="35" t="s">
        <v>271</v>
      </c>
      <c r="D16" s="32">
        <v>2000</v>
      </c>
      <c r="E16" s="32">
        <v>43.05</v>
      </c>
      <c r="F16" s="32">
        <v>0</v>
      </c>
      <c r="G16" s="32">
        <v>43.05</v>
      </c>
    </row>
    <row r="17" spans="1:7" ht="16.350000000000001" customHeight="1">
      <c r="A17" s="30">
        <v>750</v>
      </c>
      <c r="B17" s="30">
        <v>75095</v>
      </c>
      <c r="C17" s="31" t="s">
        <v>272</v>
      </c>
      <c r="D17" s="32">
        <v>2000</v>
      </c>
      <c r="E17" s="32">
        <v>1443.05</v>
      </c>
      <c r="F17" s="32">
        <v>0</v>
      </c>
      <c r="G17" s="32">
        <v>1443.05</v>
      </c>
    </row>
    <row r="18" spans="1:7" ht="16.350000000000001" customHeight="1">
      <c r="A18" s="30">
        <v>750</v>
      </c>
      <c r="B18" s="30">
        <v>75095</v>
      </c>
      <c r="C18" s="33" t="s">
        <v>273</v>
      </c>
      <c r="D18" s="32">
        <v>2000</v>
      </c>
      <c r="E18" s="32">
        <v>0</v>
      </c>
      <c r="F18" s="32">
        <v>0</v>
      </c>
      <c r="G18" s="32">
        <v>0</v>
      </c>
    </row>
    <row r="19" spans="1:7" ht="16.350000000000001" customHeight="1">
      <c r="A19" s="30">
        <v>750</v>
      </c>
      <c r="B19" s="30">
        <v>75095</v>
      </c>
      <c r="C19" s="34" t="s">
        <v>274</v>
      </c>
      <c r="D19" s="32">
        <v>2000</v>
      </c>
      <c r="E19" s="32">
        <v>1178.0999999999999</v>
      </c>
      <c r="F19" s="32">
        <v>0</v>
      </c>
      <c r="G19" s="32">
        <v>1178.0999999999999</v>
      </c>
    </row>
    <row r="20" spans="1:7" ht="16.350000000000001" customHeight="1">
      <c r="A20" s="30">
        <v>750</v>
      </c>
      <c r="B20" s="30">
        <v>75095</v>
      </c>
      <c r="C20" s="34" t="s">
        <v>275</v>
      </c>
      <c r="D20" s="32">
        <v>2000</v>
      </c>
      <c r="E20" s="32">
        <v>0</v>
      </c>
      <c r="F20" s="32">
        <v>0</v>
      </c>
      <c r="G20" s="32">
        <v>0</v>
      </c>
    </row>
    <row r="21" spans="1:7" ht="16.350000000000001" customHeight="1">
      <c r="A21" s="30">
        <v>750</v>
      </c>
      <c r="B21" s="30">
        <v>75095</v>
      </c>
      <c r="C21" s="34" t="s">
        <v>276</v>
      </c>
      <c r="D21" s="32">
        <v>2000</v>
      </c>
      <c r="E21" s="32">
        <v>619.67999999999995</v>
      </c>
      <c r="F21" s="32">
        <v>0</v>
      </c>
      <c r="G21" s="32">
        <v>619.67999999999995</v>
      </c>
    </row>
    <row r="22" spans="1:7" ht="16.350000000000001" customHeight="1">
      <c r="A22" s="30">
        <v>750</v>
      </c>
      <c r="B22" s="30">
        <v>75095</v>
      </c>
      <c r="C22" s="34" t="s">
        <v>277</v>
      </c>
      <c r="D22" s="32">
        <v>2000</v>
      </c>
      <c r="E22" s="32">
        <v>1400</v>
      </c>
      <c r="F22" s="32">
        <v>0</v>
      </c>
      <c r="G22" s="32">
        <v>1400</v>
      </c>
    </row>
    <row r="23" spans="1:7" ht="16.350000000000001" customHeight="1">
      <c r="A23" s="30">
        <v>750</v>
      </c>
      <c r="B23" s="30">
        <v>75095</v>
      </c>
      <c r="C23" s="34" t="s">
        <v>278</v>
      </c>
      <c r="D23" s="32">
        <v>2000</v>
      </c>
      <c r="E23" s="32">
        <v>0</v>
      </c>
      <c r="F23" s="32">
        <v>0</v>
      </c>
      <c r="G23" s="32">
        <v>0</v>
      </c>
    </row>
    <row r="24" spans="1:7" ht="16.350000000000001" customHeight="1">
      <c r="A24" s="30">
        <v>750</v>
      </c>
      <c r="B24" s="30">
        <v>75095</v>
      </c>
      <c r="C24" s="34" t="s">
        <v>279</v>
      </c>
      <c r="D24" s="32">
        <v>2000</v>
      </c>
      <c r="E24" s="32">
        <v>59.45</v>
      </c>
      <c r="F24" s="32">
        <v>0</v>
      </c>
      <c r="G24" s="32">
        <v>59.45</v>
      </c>
    </row>
    <row r="25" spans="1:7" ht="16.350000000000001" customHeight="1">
      <c r="A25" s="30">
        <v>750</v>
      </c>
      <c r="B25" s="30">
        <v>75095</v>
      </c>
      <c r="C25" s="34" t="s">
        <v>280</v>
      </c>
      <c r="D25" s="32">
        <v>2000</v>
      </c>
      <c r="E25" s="32">
        <v>2000</v>
      </c>
      <c r="F25" s="32">
        <v>0</v>
      </c>
      <c r="G25" s="32">
        <v>2000</v>
      </c>
    </row>
    <row r="26" spans="1:7" ht="16.350000000000001" customHeight="1">
      <c r="A26" s="30">
        <v>750</v>
      </c>
      <c r="B26" s="30">
        <v>75095</v>
      </c>
      <c r="C26" s="34" t="s">
        <v>281</v>
      </c>
      <c r="D26" s="32">
        <v>2000</v>
      </c>
      <c r="E26" s="32">
        <v>1400</v>
      </c>
      <c r="F26" s="32">
        <v>0</v>
      </c>
      <c r="G26" s="32">
        <v>1400</v>
      </c>
    </row>
    <row r="27" spans="1:7" ht="16.350000000000001" customHeight="1">
      <c r="A27" s="30">
        <v>750</v>
      </c>
      <c r="B27" s="30">
        <v>75095</v>
      </c>
      <c r="C27" s="34" t="s">
        <v>282</v>
      </c>
      <c r="D27" s="32">
        <v>2000</v>
      </c>
      <c r="E27" s="32">
        <v>1524.17</v>
      </c>
      <c r="F27" s="32">
        <v>0</v>
      </c>
      <c r="G27" s="32">
        <v>1524.17</v>
      </c>
    </row>
    <row r="28" spans="1:7" ht="20.25" customHeight="1">
      <c r="A28" s="392" t="s">
        <v>283</v>
      </c>
      <c r="B28" s="393"/>
      <c r="C28" s="394"/>
      <c r="D28" s="303">
        <f>SUM(D12:D27)</f>
        <v>32000</v>
      </c>
      <c r="E28" s="293">
        <f>SUM(E12:E27)</f>
        <v>13126.95</v>
      </c>
      <c r="F28" s="29">
        <f>SUM(F12:F27)</f>
        <v>0</v>
      </c>
      <c r="G28" s="293">
        <f>SUM(G12:G27)</f>
        <v>13126.95</v>
      </c>
    </row>
  </sheetData>
  <mergeCells count="9">
    <mergeCell ref="A28:C28"/>
    <mergeCell ref="F9:G9"/>
    <mergeCell ref="A2:C2"/>
    <mergeCell ref="A3:C3"/>
    <mergeCell ref="A4:C4"/>
    <mergeCell ref="A9:A10"/>
    <mergeCell ref="B9:B10"/>
    <mergeCell ref="C9:C10"/>
    <mergeCell ref="E9:E10"/>
  </mergeCells>
  <pageMargins left="0.70866141732283472" right="0.70866141732283472" top="0.74803149606299213" bottom="0.74803149606299213" header="0.31496062992125984" footer="0.31496062992125984"/>
  <pageSetup paperSize="9" scale="82" firstPageNumber="12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17" workbookViewId="0">
      <selection activeCell="F1" sqref="F1:F2"/>
    </sheetView>
  </sheetViews>
  <sheetFormatPr defaultRowHeight="12.75"/>
  <cols>
    <col min="1" max="1" width="4.75" style="8" customWidth="1"/>
    <col min="2" max="2" width="8.25" style="8" customWidth="1"/>
    <col min="3" max="3" width="36.875" style="8" customWidth="1"/>
    <col min="4" max="4" width="9.625" style="8" customWidth="1"/>
    <col min="5" max="5" width="10.25" style="8" customWidth="1"/>
    <col min="6" max="6" width="11.875" style="8" customWidth="1"/>
    <col min="7" max="7" width="9" style="36"/>
    <col min="8" max="16384" width="9" style="8"/>
  </cols>
  <sheetData>
    <row r="1" spans="1:6">
      <c r="F1" s="261" t="s">
        <v>463</v>
      </c>
    </row>
    <row r="2" spans="1:6">
      <c r="F2" s="199" t="s">
        <v>415</v>
      </c>
    </row>
    <row r="3" spans="1:6">
      <c r="F3" s="9"/>
    </row>
    <row r="4" spans="1:6" ht="15.75">
      <c r="A4" s="402" t="s">
        <v>469</v>
      </c>
      <c r="B4" s="402"/>
      <c r="C4" s="402"/>
      <c r="D4" s="402"/>
      <c r="E4" s="402"/>
      <c r="F4" s="402"/>
    </row>
    <row r="5" spans="1:6" ht="15.75">
      <c r="A5" s="163"/>
      <c r="B5" s="163"/>
      <c r="C5" s="163"/>
      <c r="D5" s="163"/>
      <c r="E5" s="163"/>
      <c r="F5" s="163"/>
    </row>
    <row r="6" spans="1:6">
      <c r="A6" s="262" t="s">
        <v>0</v>
      </c>
      <c r="B6" s="262" t="s">
        <v>96</v>
      </c>
      <c r="C6" s="262" t="s">
        <v>243</v>
      </c>
      <c r="D6" s="263" t="s">
        <v>457</v>
      </c>
      <c r="E6" s="264" t="s">
        <v>406</v>
      </c>
      <c r="F6" s="264" t="s">
        <v>372</v>
      </c>
    </row>
    <row r="7" spans="1:6">
      <c r="A7" s="265" t="s">
        <v>228</v>
      </c>
      <c r="B7" s="265" t="s">
        <v>230</v>
      </c>
      <c r="C7" s="46" t="s">
        <v>464</v>
      </c>
      <c r="D7" s="266">
        <v>556740</v>
      </c>
      <c r="E7" s="267">
        <v>556740</v>
      </c>
      <c r="F7" s="268">
        <f>E7/D7</f>
        <v>1</v>
      </c>
    </row>
    <row r="8" spans="1:6">
      <c r="A8" s="265" t="s">
        <v>228</v>
      </c>
      <c r="B8" s="265" t="s">
        <v>232</v>
      </c>
      <c r="C8" s="46" t="s">
        <v>465</v>
      </c>
      <c r="D8" s="266">
        <v>116662.5</v>
      </c>
      <c r="E8" s="267">
        <v>116662.5</v>
      </c>
      <c r="F8" s="268">
        <f>E8/D8</f>
        <v>1</v>
      </c>
    </row>
    <row r="9" spans="1:6">
      <c r="A9" s="403" t="s">
        <v>466</v>
      </c>
      <c r="B9" s="404"/>
      <c r="C9" s="405"/>
      <c r="D9" s="269">
        <f>SUM(D7:D8)</f>
        <v>673402.5</v>
      </c>
      <c r="E9" s="269">
        <f>SUM(E7:E8)</f>
        <v>673402.5</v>
      </c>
      <c r="F9" s="270">
        <f>E9/D9</f>
        <v>1</v>
      </c>
    </row>
    <row r="10" spans="1:6">
      <c r="A10" s="271"/>
      <c r="B10" s="271"/>
      <c r="C10" s="271"/>
      <c r="D10" s="272"/>
      <c r="E10" s="272"/>
      <c r="F10" s="273"/>
    </row>
    <row r="11" spans="1:6">
      <c r="A11" s="161"/>
      <c r="B11" s="161"/>
      <c r="C11" s="161"/>
      <c r="D11" s="161"/>
      <c r="E11" s="161"/>
      <c r="F11" s="292" t="s">
        <v>467</v>
      </c>
    </row>
    <row r="12" spans="1:6">
      <c r="A12" s="274"/>
      <c r="B12" s="275"/>
      <c r="C12" s="275"/>
      <c r="D12" s="275"/>
      <c r="E12" s="275"/>
      <c r="F12" s="199" t="s">
        <v>415</v>
      </c>
    </row>
    <row r="13" spans="1:6">
      <c r="A13" s="274"/>
      <c r="B13" s="275"/>
      <c r="C13" s="275"/>
      <c r="D13" s="275"/>
      <c r="E13" s="275"/>
      <c r="F13" s="276"/>
    </row>
    <row r="14" spans="1:6" ht="37.5" customHeight="1">
      <c r="A14" s="402" t="s">
        <v>473</v>
      </c>
      <c r="B14" s="402"/>
      <c r="C14" s="402"/>
      <c r="D14" s="402"/>
      <c r="E14" s="402"/>
      <c r="F14" s="402"/>
    </row>
    <row r="15" spans="1:6" ht="15.75">
      <c r="A15" s="409"/>
      <c r="B15" s="409"/>
      <c r="C15" s="409"/>
      <c r="D15" s="409"/>
      <c r="E15" s="365"/>
      <c r="F15" s="365"/>
    </row>
    <row r="16" spans="1:6" ht="28.5">
      <c r="A16" s="277" t="s">
        <v>0</v>
      </c>
      <c r="B16" s="277" t="s">
        <v>96</v>
      </c>
      <c r="C16" s="277" t="s">
        <v>243</v>
      </c>
      <c r="D16" s="278" t="s">
        <v>457</v>
      </c>
      <c r="E16" s="290" t="s">
        <v>406</v>
      </c>
      <c r="F16" s="290" t="s">
        <v>372</v>
      </c>
    </row>
    <row r="17" spans="1:6" ht="38.25" customHeight="1">
      <c r="A17" s="39">
        <v>600</v>
      </c>
      <c r="B17" s="40" t="s">
        <v>139</v>
      </c>
      <c r="C17" s="41" t="s">
        <v>472</v>
      </c>
      <c r="D17" s="279">
        <v>300000</v>
      </c>
      <c r="E17" s="279">
        <v>270113</v>
      </c>
      <c r="F17" s="268">
        <f>E17/D17</f>
        <v>0.90037666666666671</v>
      </c>
    </row>
    <row r="18" spans="1:6" ht="43.5" customHeight="1">
      <c r="A18" s="39">
        <v>851</v>
      </c>
      <c r="B18" s="40" t="s">
        <v>193</v>
      </c>
      <c r="C18" s="41" t="s">
        <v>317</v>
      </c>
      <c r="D18" s="42">
        <v>1505</v>
      </c>
      <c r="E18" s="280">
        <v>1505</v>
      </c>
      <c r="F18" s="268">
        <f t="shared" ref="F18:F22" si="0">E18/D18</f>
        <v>1</v>
      </c>
    </row>
    <row r="19" spans="1:6" ht="37.5" customHeight="1">
      <c r="A19" s="39">
        <v>851</v>
      </c>
      <c r="B19" s="40" t="s">
        <v>195</v>
      </c>
      <c r="C19" s="41" t="s">
        <v>316</v>
      </c>
      <c r="D19" s="42">
        <v>1000</v>
      </c>
      <c r="E19" s="280">
        <v>1000</v>
      </c>
      <c r="F19" s="268">
        <f t="shared" si="0"/>
        <v>1</v>
      </c>
    </row>
    <row r="20" spans="1:6" ht="37.5" customHeight="1">
      <c r="A20" s="39">
        <v>852</v>
      </c>
      <c r="B20" s="40" t="s">
        <v>319</v>
      </c>
      <c r="C20" s="41" t="s">
        <v>318</v>
      </c>
      <c r="D20" s="42">
        <v>3500</v>
      </c>
      <c r="E20" s="280">
        <v>3500</v>
      </c>
      <c r="F20" s="268">
        <f t="shared" si="0"/>
        <v>1</v>
      </c>
    </row>
    <row r="21" spans="1:6">
      <c r="A21" s="39"/>
      <c r="B21" s="40"/>
      <c r="C21" s="41"/>
      <c r="D21" s="281"/>
      <c r="E21" s="27"/>
      <c r="F21" s="268"/>
    </row>
    <row r="22" spans="1:6" ht="19.5" customHeight="1">
      <c r="A22" s="403" t="s">
        <v>466</v>
      </c>
      <c r="B22" s="404"/>
      <c r="C22" s="405"/>
      <c r="D22" s="282">
        <f>SUM(D17:D21)</f>
        <v>306005</v>
      </c>
      <c r="E22" s="282">
        <f>SUM(E17:E21)</f>
        <v>276118</v>
      </c>
      <c r="F22" s="270">
        <f t="shared" si="0"/>
        <v>0.90233166124736519</v>
      </c>
    </row>
    <row r="23" spans="1:6" ht="19.5" customHeight="1">
      <c r="A23" s="271"/>
      <c r="B23" s="271"/>
      <c r="C23" s="271"/>
      <c r="D23" s="291"/>
      <c r="E23" s="291"/>
      <c r="F23" s="273"/>
    </row>
    <row r="24" spans="1:6">
      <c r="A24" s="274"/>
      <c r="B24" s="275"/>
      <c r="C24" s="275"/>
      <c r="D24" s="275"/>
      <c r="E24" s="275"/>
      <c r="F24" s="276"/>
    </row>
    <row r="25" spans="1:6">
      <c r="A25" s="274"/>
      <c r="B25" s="275"/>
      <c r="C25" s="275"/>
      <c r="D25" s="275"/>
      <c r="E25" s="275"/>
      <c r="F25" s="276" t="s">
        <v>468</v>
      </c>
    </row>
    <row r="26" spans="1:6">
      <c r="A26" s="274"/>
      <c r="B26" s="275"/>
      <c r="C26" s="275"/>
      <c r="D26" s="275"/>
      <c r="E26" s="275"/>
      <c r="F26" s="199" t="s">
        <v>415</v>
      </c>
    </row>
    <row r="27" spans="1:6">
      <c r="A27" s="161"/>
      <c r="B27" s="161"/>
      <c r="C27" s="161"/>
      <c r="D27" s="161"/>
      <c r="E27" s="161"/>
    </row>
    <row r="28" spans="1:6" ht="15.75">
      <c r="A28" s="402" t="s">
        <v>470</v>
      </c>
      <c r="B28" s="402"/>
      <c r="C28" s="402"/>
      <c r="D28" s="402"/>
      <c r="E28" s="402"/>
      <c r="F28" s="402"/>
    </row>
    <row r="29" spans="1:6" ht="15.75">
      <c r="A29" s="402" t="s">
        <v>474</v>
      </c>
      <c r="B29" s="402"/>
      <c r="C29" s="402"/>
      <c r="D29" s="402"/>
      <c r="E29" s="402"/>
      <c r="F29" s="402"/>
    </row>
    <row r="30" spans="1:6" ht="15.75">
      <c r="A30" s="410"/>
      <c r="B30" s="410"/>
      <c r="C30" s="410"/>
      <c r="D30" s="409"/>
      <c r="E30" s="161"/>
      <c r="F30" s="161"/>
    </row>
    <row r="31" spans="1:6">
      <c r="A31" s="262" t="s">
        <v>0</v>
      </c>
      <c r="B31" s="262" t="s">
        <v>96</v>
      </c>
      <c r="C31" s="263" t="s">
        <v>243</v>
      </c>
      <c r="D31" s="283" t="s">
        <v>457</v>
      </c>
      <c r="E31" s="284" t="s">
        <v>406</v>
      </c>
      <c r="F31" s="284" t="s">
        <v>372</v>
      </c>
    </row>
    <row r="32" spans="1:6" ht="22.5" customHeight="1">
      <c r="A32" s="37" t="s">
        <v>122</v>
      </c>
      <c r="B32" s="38" t="s">
        <v>129</v>
      </c>
      <c r="C32" s="285" t="s">
        <v>287</v>
      </c>
      <c r="D32" s="44">
        <v>10000</v>
      </c>
      <c r="E32" s="44">
        <v>6271.22</v>
      </c>
      <c r="F32" s="286">
        <f>E32/D32</f>
        <v>0.62712200000000007</v>
      </c>
    </row>
    <row r="33" spans="1:6" ht="22.5" customHeight="1">
      <c r="A33" s="26">
        <v>630</v>
      </c>
      <c r="B33" s="26">
        <v>63003</v>
      </c>
      <c r="C33" s="287" t="s">
        <v>88</v>
      </c>
      <c r="D33" s="44">
        <v>15000</v>
      </c>
      <c r="E33" s="44">
        <v>0</v>
      </c>
      <c r="F33" s="286">
        <f t="shared" ref="F33:F41" si="1">E33/D33</f>
        <v>0</v>
      </c>
    </row>
    <row r="34" spans="1:6" ht="19.5" customHeight="1">
      <c r="A34" s="26">
        <v>754</v>
      </c>
      <c r="B34" s="26">
        <v>75412</v>
      </c>
      <c r="C34" s="43" t="s">
        <v>471</v>
      </c>
      <c r="D34" s="44">
        <v>35000</v>
      </c>
      <c r="E34" s="44">
        <v>35000</v>
      </c>
      <c r="F34" s="286">
        <f t="shared" si="1"/>
        <v>1</v>
      </c>
    </row>
    <row r="35" spans="1:6" ht="21" customHeight="1">
      <c r="A35" s="26">
        <v>801</v>
      </c>
      <c r="B35" s="26">
        <v>80113</v>
      </c>
      <c r="C35" s="287" t="s">
        <v>312</v>
      </c>
      <c r="D35" s="44">
        <v>29800</v>
      </c>
      <c r="E35" s="44">
        <v>29800</v>
      </c>
      <c r="F35" s="286">
        <f t="shared" si="1"/>
        <v>1</v>
      </c>
    </row>
    <row r="36" spans="1:6" ht="20.25" customHeight="1">
      <c r="A36" s="26">
        <v>801</v>
      </c>
      <c r="B36" s="26">
        <v>80195</v>
      </c>
      <c r="C36" s="287" t="s">
        <v>313</v>
      </c>
      <c r="D36" s="44">
        <v>23000</v>
      </c>
      <c r="E36" s="44">
        <v>19500</v>
      </c>
      <c r="F36" s="286">
        <f t="shared" si="1"/>
        <v>0.84782608695652173</v>
      </c>
    </row>
    <row r="37" spans="1:6" ht="17.25" customHeight="1">
      <c r="A37" s="26">
        <v>921</v>
      </c>
      <c r="B37" s="26">
        <v>92105</v>
      </c>
      <c r="C37" s="287" t="s">
        <v>314</v>
      </c>
      <c r="D37" s="44">
        <v>8500</v>
      </c>
      <c r="E37" s="44">
        <v>8500</v>
      </c>
      <c r="F37" s="286">
        <f t="shared" si="1"/>
        <v>1</v>
      </c>
    </row>
    <row r="38" spans="1:6" ht="28.5" customHeight="1">
      <c r="A38" s="26">
        <v>921</v>
      </c>
      <c r="B38" s="26">
        <v>92120</v>
      </c>
      <c r="C38" s="287" t="s">
        <v>315</v>
      </c>
      <c r="D38" s="44">
        <v>50000</v>
      </c>
      <c r="E38" s="44">
        <v>50000</v>
      </c>
      <c r="F38" s="286">
        <f t="shared" si="1"/>
        <v>1</v>
      </c>
    </row>
    <row r="39" spans="1:6" ht="26.25" customHeight="1">
      <c r="A39" s="26">
        <v>926</v>
      </c>
      <c r="B39" s="26">
        <v>92605</v>
      </c>
      <c r="C39" s="287" t="s">
        <v>370</v>
      </c>
      <c r="D39" s="44">
        <v>39000</v>
      </c>
      <c r="E39" s="44">
        <v>39000</v>
      </c>
      <c r="F39" s="286">
        <f t="shared" si="1"/>
        <v>1</v>
      </c>
    </row>
    <row r="40" spans="1:6" ht="27" customHeight="1">
      <c r="A40" s="26">
        <v>926</v>
      </c>
      <c r="B40" s="26">
        <v>92605</v>
      </c>
      <c r="C40" s="287" t="s">
        <v>371</v>
      </c>
      <c r="D40" s="44">
        <v>85600</v>
      </c>
      <c r="E40" s="44">
        <v>83640.399999999994</v>
      </c>
      <c r="F40" s="286">
        <f t="shared" si="1"/>
        <v>0.97710747663551401</v>
      </c>
    </row>
    <row r="41" spans="1:6" ht="22.5" customHeight="1">
      <c r="A41" s="406" t="s">
        <v>466</v>
      </c>
      <c r="B41" s="407"/>
      <c r="C41" s="408"/>
      <c r="D41" s="288">
        <f>SUM(D32:D40)</f>
        <v>295900</v>
      </c>
      <c r="E41" s="288">
        <f>SUM(E32:E40)</f>
        <v>271711.62</v>
      </c>
      <c r="F41" s="289">
        <f t="shared" si="1"/>
        <v>0.91825488340655625</v>
      </c>
    </row>
  </sheetData>
  <mergeCells count="9">
    <mergeCell ref="A4:F4"/>
    <mergeCell ref="A9:C9"/>
    <mergeCell ref="A41:C41"/>
    <mergeCell ref="A29:F29"/>
    <mergeCell ref="A15:F15"/>
    <mergeCell ref="A14:F14"/>
    <mergeCell ref="A22:C22"/>
    <mergeCell ref="A28:F28"/>
    <mergeCell ref="A30:D30"/>
  </mergeCells>
  <pageMargins left="0.70866141732283472" right="0.70866141732283472" top="0.74803149606299213" bottom="0.74803149606299213" header="0.31496062992125984" footer="0.31496062992125984"/>
  <pageSetup paperSize="9" scale="95" firstPageNumber="13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S6" sqref="S6"/>
    </sheetView>
  </sheetViews>
  <sheetFormatPr defaultRowHeight="14.25"/>
  <cols>
    <col min="1" max="1" width="4.375" customWidth="1"/>
    <col min="2" max="2" width="12" customWidth="1"/>
    <col min="3" max="3" width="12.125" customWidth="1"/>
    <col min="4" max="4" width="12.75" customWidth="1"/>
    <col min="5" max="5" width="7.625" customWidth="1"/>
    <col min="6" max="6" width="3.375" hidden="1" customWidth="1"/>
    <col min="7" max="7" width="7" hidden="1" customWidth="1"/>
    <col min="8" max="9" width="9" hidden="1" customWidth="1"/>
    <col min="12" max="12" width="9.25" customWidth="1"/>
    <col min="13" max="13" width="8.5" customWidth="1"/>
    <col min="14" max="14" width="8.875" customWidth="1"/>
    <col min="15" max="15" width="7.875" style="294" customWidth="1"/>
    <col min="16" max="16" width="8.5" customWidth="1"/>
    <col min="17" max="17" width="8" style="294" customWidth="1"/>
  </cols>
  <sheetData>
    <row r="1" spans="1:17" ht="18.75">
      <c r="A1" s="323" t="s">
        <v>477</v>
      </c>
      <c r="B1" s="323"/>
      <c r="C1" s="323"/>
      <c r="D1" s="323"/>
      <c r="E1" s="323"/>
      <c r="F1" s="8"/>
      <c r="O1" s="298"/>
      <c r="P1" s="8"/>
      <c r="Q1" s="261" t="s">
        <v>496</v>
      </c>
    </row>
    <row r="2" spans="1:17" ht="18.75">
      <c r="A2" s="323" t="s">
        <v>478</v>
      </c>
      <c r="B2" s="323"/>
      <c r="C2" s="323"/>
      <c r="D2" s="323"/>
      <c r="E2" s="323"/>
      <c r="F2" s="8"/>
      <c r="G2" s="8"/>
      <c r="Q2" s="199" t="s">
        <v>415</v>
      </c>
    </row>
    <row r="3" spans="1:17" ht="18.75">
      <c r="A3" s="323"/>
      <c r="B3" s="323"/>
      <c r="C3" s="323"/>
      <c r="D3" s="323"/>
      <c r="E3" s="323"/>
      <c r="F3" s="8"/>
      <c r="G3" s="8"/>
    </row>
    <row r="4" spans="1:17" ht="22.7" customHeight="1">
      <c r="A4" s="418" t="s">
        <v>479</v>
      </c>
      <c r="B4" s="424"/>
      <c r="C4" s="424"/>
      <c r="D4" s="424"/>
      <c r="E4" s="424"/>
      <c r="F4" s="424"/>
      <c r="G4" s="424"/>
      <c r="H4" s="424"/>
      <c r="I4" s="425"/>
      <c r="J4" s="416" t="s">
        <v>475</v>
      </c>
      <c r="K4" s="417"/>
      <c r="L4" s="418" t="s">
        <v>480</v>
      </c>
      <c r="M4" s="420" t="s">
        <v>501</v>
      </c>
      <c r="N4" s="418" t="s">
        <v>498</v>
      </c>
      <c r="O4" s="414" t="s">
        <v>497</v>
      </c>
      <c r="P4" s="414" t="s">
        <v>499</v>
      </c>
      <c r="Q4" s="413" t="s">
        <v>500</v>
      </c>
    </row>
    <row r="5" spans="1:17" ht="16.7" customHeight="1">
      <c r="A5" s="419"/>
      <c r="B5" s="426"/>
      <c r="C5" s="426"/>
      <c r="D5" s="426"/>
      <c r="E5" s="426"/>
      <c r="F5" s="426"/>
      <c r="G5" s="426"/>
      <c r="H5" s="426"/>
      <c r="I5" s="427"/>
      <c r="J5" s="295" t="s">
        <v>481</v>
      </c>
      <c r="K5" s="295" t="s">
        <v>482</v>
      </c>
      <c r="L5" s="419"/>
      <c r="M5" s="421"/>
      <c r="N5" s="422"/>
      <c r="O5" s="423"/>
      <c r="P5" s="415"/>
      <c r="Q5" s="413"/>
    </row>
    <row r="6" spans="1:17" ht="33.950000000000003" customHeight="1">
      <c r="A6" s="299">
        <v>1</v>
      </c>
      <c r="B6" s="411" t="s">
        <v>476</v>
      </c>
      <c r="C6" s="411"/>
      <c r="D6" s="411"/>
      <c r="E6" s="411"/>
      <c r="F6" s="411"/>
      <c r="G6" s="411"/>
      <c r="H6" s="411"/>
      <c r="I6" s="412"/>
      <c r="J6" s="296" t="s">
        <v>28</v>
      </c>
      <c r="K6" s="296" t="s">
        <v>483</v>
      </c>
      <c r="L6" s="297">
        <v>1424000</v>
      </c>
      <c r="M6" s="297">
        <v>650000</v>
      </c>
      <c r="N6" s="297">
        <v>456181.33</v>
      </c>
      <c r="O6" s="300">
        <f>(N6/M6)*100</f>
        <v>70.18174307692307</v>
      </c>
      <c r="P6" s="301">
        <v>936424.67</v>
      </c>
      <c r="Q6" s="302">
        <f>(P6/L6)*100</f>
        <v>65.760159410112365</v>
      </c>
    </row>
    <row r="7" spans="1:17" ht="33.75" customHeight="1">
      <c r="A7" s="299">
        <v>2</v>
      </c>
      <c r="B7" s="411" t="s">
        <v>484</v>
      </c>
      <c r="C7" s="411"/>
      <c r="D7" s="411"/>
      <c r="E7" s="411"/>
      <c r="F7" s="411"/>
      <c r="G7" s="411"/>
      <c r="H7" s="411"/>
      <c r="I7" s="412"/>
      <c r="J7" s="296" t="s">
        <v>28</v>
      </c>
      <c r="K7" s="296" t="s">
        <v>483</v>
      </c>
      <c r="L7" s="297">
        <v>1000000</v>
      </c>
      <c r="M7" s="297">
        <v>500000</v>
      </c>
      <c r="N7" s="297">
        <v>95205</v>
      </c>
      <c r="O7" s="300">
        <f t="shared" ref="O7:O17" si="0">(N7/M7)*100</f>
        <v>19.041</v>
      </c>
      <c r="P7" s="301">
        <v>100939.95</v>
      </c>
      <c r="Q7" s="302">
        <f t="shared" ref="Q7:Q17" si="1">(P7/L7)*100</f>
        <v>10.093995</v>
      </c>
    </row>
    <row r="8" spans="1:17" ht="33.75" customHeight="1">
      <c r="A8" s="299">
        <v>3</v>
      </c>
      <c r="B8" s="411" t="s">
        <v>485</v>
      </c>
      <c r="C8" s="411"/>
      <c r="D8" s="411"/>
      <c r="E8" s="411"/>
      <c r="F8" s="411"/>
      <c r="G8" s="411"/>
      <c r="H8" s="411"/>
      <c r="I8" s="412"/>
      <c r="J8" s="296" t="s">
        <v>28</v>
      </c>
      <c r="K8" s="296" t="s">
        <v>486</v>
      </c>
      <c r="L8" s="297">
        <v>476000</v>
      </c>
      <c r="M8" s="297">
        <v>0</v>
      </c>
      <c r="N8" s="297">
        <v>0</v>
      </c>
      <c r="O8" s="300">
        <v>0</v>
      </c>
      <c r="P8" s="301">
        <v>267347.23</v>
      </c>
      <c r="Q8" s="302">
        <f t="shared" si="1"/>
        <v>56.165384453781506</v>
      </c>
    </row>
    <row r="9" spans="1:17" ht="33.950000000000003" customHeight="1">
      <c r="A9" s="299">
        <v>4</v>
      </c>
      <c r="B9" s="411" t="s">
        <v>487</v>
      </c>
      <c r="C9" s="411"/>
      <c r="D9" s="411"/>
      <c r="E9" s="411"/>
      <c r="F9" s="411"/>
      <c r="G9" s="411"/>
      <c r="H9" s="411"/>
      <c r="I9" s="412"/>
      <c r="J9" s="296">
        <v>2011</v>
      </c>
      <c r="K9" s="296">
        <v>2014</v>
      </c>
      <c r="L9" s="297">
        <v>731830</v>
      </c>
      <c r="M9" s="297">
        <v>304500</v>
      </c>
      <c r="N9" s="297">
        <v>245707</v>
      </c>
      <c r="O9" s="300">
        <f t="shared" si="0"/>
        <v>80.691954022988511</v>
      </c>
      <c r="P9" s="301">
        <v>245707</v>
      </c>
      <c r="Q9" s="302">
        <f t="shared" si="1"/>
        <v>33.574327371110776</v>
      </c>
    </row>
    <row r="10" spans="1:17" ht="33.950000000000003" customHeight="1">
      <c r="A10" s="299">
        <v>5</v>
      </c>
      <c r="B10" s="411" t="s">
        <v>488</v>
      </c>
      <c r="C10" s="411"/>
      <c r="D10" s="411"/>
      <c r="E10" s="411"/>
      <c r="F10" s="411"/>
      <c r="G10" s="411"/>
      <c r="H10" s="411"/>
      <c r="I10" s="412"/>
      <c r="J10" s="296" t="s">
        <v>353</v>
      </c>
      <c r="K10" s="296">
        <v>2012</v>
      </c>
      <c r="L10" s="297">
        <v>948308.91</v>
      </c>
      <c r="M10" s="297">
        <v>323804</v>
      </c>
      <c r="N10" s="297">
        <v>304566</v>
      </c>
      <c r="O10" s="300">
        <f t="shared" si="0"/>
        <v>94.058751590468304</v>
      </c>
      <c r="P10" s="301">
        <v>339006</v>
      </c>
      <c r="Q10" s="302">
        <f t="shared" si="1"/>
        <v>35.748477782413744</v>
      </c>
    </row>
    <row r="11" spans="1:17" ht="33.950000000000003" customHeight="1">
      <c r="A11" s="299">
        <v>6</v>
      </c>
      <c r="B11" s="411" t="s">
        <v>489</v>
      </c>
      <c r="C11" s="411"/>
      <c r="D11" s="411"/>
      <c r="E11" s="411"/>
      <c r="F11" s="411"/>
      <c r="G11" s="411"/>
      <c r="H11" s="411"/>
      <c r="I11" s="412"/>
      <c r="J11" s="296" t="s">
        <v>28</v>
      </c>
      <c r="K11" s="296" t="s">
        <v>483</v>
      </c>
      <c r="L11" s="297">
        <v>1000000</v>
      </c>
      <c r="M11" s="297">
        <v>370000</v>
      </c>
      <c r="N11" s="297">
        <v>358853.32</v>
      </c>
      <c r="O11" s="300">
        <f t="shared" si="0"/>
        <v>96.987383783783784</v>
      </c>
      <c r="P11" s="301">
        <v>377912.17</v>
      </c>
      <c r="Q11" s="302">
        <v>100</v>
      </c>
    </row>
    <row r="12" spans="1:17" ht="33.75" customHeight="1">
      <c r="A12" s="299">
        <v>7</v>
      </c>
      <c r="B12" s="411" t="s">
        <v>490</v>
      </c>
      <c r="C12" s="411"/>
      <c r="D12" s="411"/>
      <c r="E12" s="411"/>
      <c r="F12" s="411"/>
      <c r="G12" s="411"/>
      <c r="H12" s="411"/>
      <c r="I12" s="412"/>
      <c r="J12" s="296" t="s">
        <v>28</v>
      </c>
      <c r="K12" s="296">
        <v>2013</v>
      </c>
      <c r="L12" s="297">
        <v>5000000</v>
      </c>
      <c r="M12" s="297">
        <v>3375250</v>
      </c>
      <c r="N12" s="297">
        <v>2636482.2000000002</v>
      </c>
      <c r="O12" s="300">
        <f t="shared" si="0"/>
        <v>78.11220502185023</v>
      </c>
      <c r="P12" s="301">
        <v>2728601.14</v>
      </c>
      <c r="Q12" s="302">
        <f t="shared" si="1"/>
        <v>54.572022799999999</v>
      </c>
    </row>
    <row r="13" spans="1:17" ht="33.950000000000003" customHeight="1">
      <c r="A13" s="299">
        <v>8</v>
      </c>
      <c r="B13" s="411" t="s">
        <v>491</v>
      </c>
      <c r="C13" s="411"/>
      <c r="D13" s="411"/>
      <c r="E13" s="411"/>
      <c r="F13" s="411"/>
      <c r="G13" s="411"/>
      <c r="H13" s="411"/>
      <c r="I13" s="412"/>
      <c r="J13" s="296" t="s">
        <v>28</v>
      </c>
      <c r="K13" s="296" t="s">
        <v>486</v>
      </c>
      <c r="L13" s="297">
        <v>25200000</v>
      </c>
      <c r="M13" s="297">
        <v>5298000</v>
      </c>
      <c r="N13" s="297">
        <v>5297638.4800000004</v>
      </c>
      <c r="O13" s="300">
        <f t="shared" si="0"/>
        <v>99.993176292940745</v>
      </c>
      <c r="P13" s="301">
        <v>13391864.640000001</v>
      </c>
      <c r="Q13" s="302">
        <f t="shared" si="1"/>
        <v>53.142319999999998</v>
      </c>
    </row>
    <row r="14" spans="1:17" ht="33.950000000000003" customHeight="1">
      <c r="A14" s="299">
        <v>9</v>
      </c>
      <c r="B14" s="411" t="s">
        <v>492</v>
      </c>
      <c r="C14" s="411"/>
      <c r="D14" s="411"/>
      <c r="E14" s="411"/>
      <c r="F14" s="411"/>
      <c r="G14" s="411"/>
      <c r="H14" s="411"/>
      <c r="I14" s="412"/>
      <c r="J14" s="296">
        <v>2010</v>
      </c>
      <c r="K14" s="296" t="s">
        <v>483</v>
      </c>
      <c r="L14" s="297">
        <v>10805550</v>
      </c>
      <c r="M14" s="297">
        <v>576200</v>
      </c>
      <c r="N14" s="297">
        <v>411337.89</v>
      </c>
      <c r="O14" s="300">
        <f t="shared" si="0"/>
        <v>71.388040610898997</v>
      </c>
      <c r="P14" s="301">
        <v>10016715.539999999</v>
      </c>
      <c r="Q14" s="302">
        <v>100</v>
      </c>
    </row>
    <row r="15" spans="1:17" ht="33.75" customHeight="1">
      <c r="A15" s="299">
        <v>10</v>
      </c>
      <c r="B15" s="411" t="s">
        <v>493</v>
      </c>
      <c r="C15" s="411"/>
      <c r="D15" s="411"/>
      <c r="E15" s="411"/>
      <c r="F15" s="411"/>
      <c r="G15" s="411"/>
      <c r="H15" s="411"/>
      <c r="I15" s="412"/>
      <c r="J15" s="296" t="s">
        <v>28</v>
      </c>
      <c r="K15" s="296" t="s">
        <v>486</v>
      </c>
      <c r="L15" s="297">
        <v>18500000</v>
      </c>
      <c r="M15" s="297">
        <v>6515837</v>
      </c>
      <c r="N15" s="297">
        <v>5716051.9900000002</v>
      </c>
      <c r="O15" s="300">
        <f t="shared" si="0"/>
        <v>87.725521525477077</v>
      </c>
      <c r="P15" s="301">
        <v>7793874.0199999996</v>
      </c>
      <c r="Q15" s="302">
        <f t="shared" si="1"/>
        <v>42.129048756756752</v>
      </c>
    </row>
    <row r="16" spans="1:17" ht="33.950000000000003" customHeight="1">
      <c r="A16" s="299">
        <v>11</v>
      </c>
      <c r="B16" s="411" t="s">
        <v>494</v>
      </c>
      <c r="C16" s="411"/>
      <c r="D16" s="411"/>
      <c r="E16" s="411"/>
      <c r="F16" s="411"/>
      <c r="G16" s="411"/>
      <c r="H16" s="411"/>
      <c r="I16" s="412"/>
      <c r="J16" s="296" t="s">
        <v>28</v>
      </c>
      <c r="K16" s="296" t="s">
        <v>486</v>
      </c>
      <c r="L16" s="297">
        <v>8300000</v>
      </c>
      <c r="M16" s="297">
        <v>1145000</v>
      </c>
      <c r="N16" s="297">
        <v>721680.81</v>
      </c>
      <c r="O16" s="300">
        <f t="shared" si="0"/>
        <v>63.028891703056779</v>
      </c>
      <c r="P16" s="301">
        <v>2218788.29</v>
      </c>
      <c r="Q16" s="302">
        <v>35</v>
      </c>
    </row>
    <row r="17" spans="1:17" ht="33.950000000000003" customHeight="1">
      <c r="A17" s="299">
        <v>12</v>
      </c>
      <c r="B17" s="411" t="s">
        <v>495</v>
      </c>
      <c r="C17" s="411"/>
      <c r="D17" s="411"/>
      <c r="E17" s="411"/>
      <c r="F17" s="411"/>
      <c r="G17" s="411"/>
      <c r="H17" s="411"/>
      <c r="I17" s="412"/>
      <c r="J17" s="296">
        <v>2012</v>
      </c>
      <c r="K17" s="296">
        <v>2013</v>
      </c>
      <c r="L17" s="297">
        <v>800000</v>
      </c>
      <c r="M17" s="297">
        <v>100000</v>
      </c>
      <c r="N17" s="297">
        <v>278.76</v>
      </c>
      <c r="O17" s="300">
        <f t="shared" si="0"/>
        <v>0.27876000000000001</v>
      </c>
      <c r="P17" s="301">
        <v>0</v>
      </c>
      <c r="Q17" s="302">
        <f t="shared" si="1"/>
        <v>0</v>
      </c>
    </row>
  </sheetData>
  <mergeCells count="23">
    <mergeCell ref="Q4:Q5"/>
    <mergeCell ref="P4:P5"/>
    <mergeCell ref="B14:I14"/>
    <mergeCell ref="B15:I15"/>
    <mergeCell ref="B16:I16"/>
    <mergeCell ref="B10:I10"/>
    <mergeCell ref="B11:I11"/>
    <mergeCell ref="B12:I12"/>
    <mergeCell ref="J4:K4"/>
    <mergeCell ref="L4:L5"/>
    <mergeCell ref="M4:M5"/>
    <mergeCell ref="N4:N5"/>
    <mergeCell ref="O4:O5"/>
    <mergeCell ref="B6:I6"/>
    <mergeCell ref="A4:I5"/>
    <mergeCell ref="B7:I7"/>
    <mergeCell ref="B8:I8"/>
    <mergeCell ref="B17:I17"/>
    <mergeCell ref="B13:I13"/>
    <mergeCell ref="B9:I9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Zał 1</vt:lpstr>
      <vt:lpstr>Zał 2</vt:lpstr>
      <vt:lpstr>Zał 3</vt:lpstr>
      <vt:lpstr>Zał 4</vt:lpstr>
      <vt:lpstr>Zał 5</vt:lpstr>
      <vt:lpstr>Zał 6</vt:lpstr>
      <vt:lpstr>Zał 7,8,9</vt:lpstr>
      <vt:lpstr>Zał. 10</vt:lpstr>
      <vt:lpstr>'Zał 1'!Obszar_wydruku</vt:lpstr>
      <vt:lpstr>'Zał 6'!Obszar_wydruku</vt:lpstr>
      <vt:lpstr>'Zał 1'!Tytuły_wydruku</vt:lpstr>
      <vt:lpstr>'Zał 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Mirekg</dc:creator>
  <cp:lastModifiedBy>Beata Rogalska</cp:lastModifiedBy>
  <cp:lastPrinted>2013-03-26T13:43:38Z</cp:lastPrinted>
  <dcterms:created xsi:type="dcterms:W3CDTF">2010-11-11T16:32:44Z</dcterms:created>
  <dcterms:modified xsi:type="dcterms:W3CDTF">2013-03-26T13:43:42Z</dcterms:modified>
</cp:coreProperties>
</file>